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2" windowWidth="15120" windowHeight="7992"/>
  </bookViews>
  <sheets>
    <sheet name="european population size" sheetId="7" r:id="rId1"/>
    <sheet name="eastern flyway" sheetId="4" r:id="rId2"/>
    <sheet name="western flyway" sheetId="6" r:id="rId3"/>
  </sheets>
  <calcPr calcId="145621"/>
</workbook>
</file>

<file path=xl/calcChain.xml><?xml version="1.0" encoding="utf-8"?>
<calcChain xmlns="http://schemas.openxmlformats.org/spreadsheetml/2006/main">
  <c r="E44" i="7" l="1"/>
  <c r="C44" i="7"/>
  <c r="E42" i="7"/>
  <c r="D42" i="7"/>
  <c r="C42" i="7"/>
  <c r="B42" i="7"/>
  <c r="C83" i="6" l="1"/>
  <c r="E138" i="6" l="1"/>
  <c r="D138" i="6"/>
  <c r="C138" i="6"/>
  <c r="B138" i="6"/>
  <c r="L136" i="6"/>
  <c r="J136" i="6"/>
  <c r="H136" i="6"/>
  <c r="L135" i="6"/>
  <c r="J135" i="6"/>
  <c r="H135" i="6"/>
  <c r="G135" i="6"/>
  <c r="L134" i="6"/>
  <c r="J134" i="6"/>
  <c r="H134" i="6"/>
  <c r="L133" i="6"/>
  <c r="J133" i="6"/>
  <c r="G133" i="6"/>
  <c r="H133" i="6" s="1"/>
  <c r="L132" i="6"/>
  <c r="J132" i="6"/>
  <c r="G132" i="6"/>
  <c r="H132" i="6" s="1"/>
  <c r="L131" i="6"/>
  <c r="J131" i="6"/>
  <c r="H131" i="6"/>
  <c r="L130" i="6"/>
  <c r="J130" i="6"/>
  <c r="G130" i="6"/>
  <c r="H130" i="6" s="1"/>
  <c r="L129" i="6"/>
  <c r="J129" i="6"/>
  <c r="G129" i="6"/>
  <c r="H129" i="6" s="1"/>
  <c r="L128" i="6"/>
  <c r="J128" i="6"/>
  <c r="G128" i="6"/>
  <c r="H128" i="6" s="1"/>
  <c r="L127" i="6"/>
  <c r="J127" i="6"/>
  <c r="G127" i="6"/>
  <c r="H127" i="6" s="1"/>
  <c r="L126" i="6"/>
  <c r="J126" i="6"/>
  <c r="G126" i="6"/>
  <c r="H126" i="6" s="1"/>
  <c r="L125" i="6"/>
  <c r="J125" i="6"/>
  <c r="G125" i="6"/>
  <c r="H125" i="6" s="1"/>
  <c r="L124" i="6"/>
  <c r="J124" i="6"/>
  <c r="G124" i="6"/>
  <c r="H124" i="6" s="1"/>
  <c r="L123" i="6"/>
  <c r="J123" i="6"/>
  <c r="H123" i="6"/>
  <c r="L122" i="6"/>
  <c r="J122" i="6"/>
  <c r="H122" i="6"/>
  <c r="G122" i="6"/>
  <c r="E109" i="6"/>
  <c r="D109" i="6"/>
  <c r="C109" i="6"/>
  <c r="B109" i="6"/>
  <c r="L107" i="6"/>
  <c r="J107" i="6"/>
  <c r="H107" i="6"/>
  <c r="L106" i="6"/>
  <c r="J106" i="6"/>
  <c r="G106" i="6"/>
  <c r="H106" i="6" s="1"/>
  <c r="L105" i="6"/>
  <c r="J105" i="6"/>
  <c r="H105" i="6"/>
  <c r="L104" i="6"/>
  <c r="J104" i="6"/>
  <c r="G104" i="6"/>
  <c r="H104" i="6" s="1"/>
  <c r="L103" i="6"/>
  <c r="J103" i="6"/>
  <c r="H103" i="6"/>
  <c r="G103" i="6"/>
  <c r="L102" i="6"/>
  <c r="J102" i="6"/>
  <c r="H102" i="6"/>
  <c r="L101" i="6"/>
  <c r="J101" i="6"/>
  <c r="G101" i="6"/>
  <c r="H101" i="6" s="1"/>
  <c r="L100" i="6"/>
  <c r="J100" i="6"/>
  <c r="G100" i="6"/>
  <c r="H100" i="6" s="1"/>
  <c r="L99" i="6"/>
  <c r="J99" i="6"/>
  <c r="G99" i="6"/>
  <c r="H99" i="6" s="1"/>
  <c r="L98" i="6"/>
  <c r="J98" i="6"/>
  <c r="G98" i="6"/>
  <c r="H98" i="6" s="1"/>
  <c r="L97" i="6"/>
  <c r="J97" i="6"/>
  <c r="G97" i="6"/>
  <c r="H97" i="6" s="1"/>
  <c r="L96" i="6"/>
  <c r="J96" i="6"/>
  <c r="G96" i="6"/>
  <c r="H96" i="6" s="1"/>
  <c r="L95" i="6"/>
  <c r="J95" i="6"/>
  <c r="G95" i="6"/>
  <c r="H95" i="6" s="1"/>
  <c r="L94" i="6"/>
  <c r="J94" i="6"/>
  <c r="H94" i="6"/>
  <c r="L93" i="6"/>
  <c r="J93" i="6"/>
  <c r="G93" i="6"/>
  <c r="H93" i="6" s="1"/>
  <c r="E83" i="6"/>
  <c r="D83" i="6"/>
  <c r="B83" i="6"/>
  <c r="L81" i="6"/>
  <c r="J81" i="6"/>
  <c r="H81" i="6"/>
  <c r="L80" i="6"/>
  <c r="J80" i="6"/>
  <c r="G80" i="6"/>
  <c r="H80" i="6" s="1"/>
  <c r="L79" i="6"/>
  <c r="J79" i="6"/>
  <c r="H79" i="6"/>
  <c r="L78" i="6"/>
  <c r="J78" i="6"/>
  <c r="G78" i="6"/>
  <c r="H78" i="6" s="1"/>
  <c r="L77" i="6"/>
  <c r="J77" i="6"/>
  <c r="G77" i="6"/>
  <c r="H77" i="6" s="1"/>
  <c r="L76" i="6"/>
  <c r="J76" i="6"/>
  <c r="H76" i="6"/>
  <c r="L75" i="6"/>
  <c r="J75" i="6"/>
  <c r="L74" i="6"/>
  <c r="J74" i="6"/>
  <c r="L73" i="6"/>
  <c r="J73" i="6"/>
  <c r="G73" i="6"/>
  <c r="H73" i="6" s="1"/>
  <c r="L72" i="6"/>
  <c r="J72" i="6"/>
  <c r="G72" i="6"/>
  <c r="H72" i="6" s="1"/>
  <c r="L71" i="6"/>
  <c r="J71" i="6"/>
  <c r="L70" i="6"/>
  <c r="J70" i="6"/>
  <c r="L69" i="6"/>
  <c r="J69" i="6"/>
  <c r="G69" i="6"/>
  <c r="H69" i="6" s="1"/>
  <c r="L68" i="6"/>
  <c r="J68" i="6"/>
  <c r="H68" i="6"/>
  <c r="L67" i="6"/>
  <c r="J67" i="6"/>
  <c r="G67" i="6"/>
  <c r="H67" i="6" s="1"/>
  <c r="B140" i="6" l="1"/>
  <c r="D85" i="6"/>
  <c r="K122" i="6"/>
  <c r="D142" i="6"/>
  <c r="D140" i="6"/>
  <c r="M122" i="6"/>
  <c r="M93" i="6"/>
  <c r="I67" i="6"/>
  <c r="F140" i="6"/>
  <c r="D113" i="6"/>
  <c r="B111" i="6"/>
  <c r="B113" i="6"/>
  <c r="K93" i="6"/>
  <c r="I122" i="6"/>
  <c r="B142" i="6"/>
  <c r="I93" i="6"/>
  <c r="D111" i="6"/>
  <c r="B85" i="6"/>
  <c r="M67" i="6"/>
  <c r="D87" i="6"/>
  <c r="K67" i="6"/>
  <c r="B87" i="6"/>
  <c r="E52" i="6"/>
  <c r="D52" i="6"/>
  <c r="C52" i="6"/>
  <c r="D56" i="6" s="1"/>
  <c r="B52" i="6"/>
  <c r="L50" i="6"/>
  <c r="J50" i="6"/>
  <c r="H50" i="6"/>
  <c r="L49" i="6"/>
  <c r="J49" i="6"/>
  <c r="G49" i="6"/>
  <c r="H49" i="6" s="1"/>
  <c r="L48" i="6"/>
  <c r="J48" i="6"/>
  <c r="H48" i="6"/>
  <c r="L47" i="6"/>
  <c r="J47" i="6"/>
  <c r="G47" i="6"/>
  <c r="H47" i="6" s="1"/>
  <c r="L46" i="6"/>
  <c r="J46" i="6"/>
  <c r="G46" i="6"/>
  <c r="H46" i="6" s="1"/>
  <c r="L45" i="6"/>
  <c r="J45" i="6"/>
  <c r="H45" i="6"/>
  <c r="L44" i="6"/>
  <c r="J44" i="6"/>
  <c r="G44" i="6"/>
  <c r="H44" i="6" s="1"/>
  <c r="L43" i="6"/>
  <c r="J43" i="6"/>
  <c r="G43" i="6"/>
  <c r="H43" i="6" s="1"/>
  <c r="L42" i="6"/>
  <c r="J42" i="6"/>
  <c r="G42" i="6"/>
  <c r="H42" i="6" s="1"/>
  <c r="L41" i="6"/>
  <c r="J41" i="6"/>
  <c r="G41" i="6"/>
  <c r="H41" i="6" s="1"/>
  <c r="L40" i="6"/>
  <c r="J40" i="6"/>
  <c r="G40" i="6"/>
  <c r="H40" i="6" s="1"/>
  <c r="L39" i="6"/>
  <c r="J39" i="6"/>
  <c r="G39" i="6"/>
  <c r="H39" i="6" s="1"/>
  <c r="L38" i="6"/>
  <c r="J38" i="6"/>
  <c r="G38" i="6"/>
  <c r="H38" i="6" s="1"/>
  <c r="L37" i="6"/>
  <c r="J37" i="6"/>
  <c r="H37" i="6"/>
  <c r="L36" i="6"/>
  <c r="J36" i="6"/>
  <c r="G36" i="6"/>
  <c r="H36" i="6" s="1"/>
  <c r="L6" i="6"/>
  <c r="L7" i="6"/>
  <c r="L8" i="6"/>
  <c r="L9" i="6"/>
  <c r="L10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5" i="6"/>
  <c r="J5" i="6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H6" i="6"/>
  <c r="H16" i="6"/>
  <c r="H20" i="6"/>
  <c r="H24" i="6"/>
  <c r="G7" i="6"/>
  <c r="H7" i="6" s="1"/>
  <c r="G8" i="6"/>
  <c r="H8" i="6" s="1"/>
  <c r="G9" i="6"/>
  <c r="H9" i="6" s="1"/>
  <c r="G10" i="6"/>
  <c r="H10" i="6" s="1"/>
  <c r="G11" i="6"/>
  <c r="H11" i="6" s="1"/>
  <c r="G12" i="6"/>
  <c r="H12" i="6" s="1"/>
  <c r="G13" i="6"/>
  <c r="H13" i="6" s="1"/>
  <c r="G14" i="6"/>
  <c r="H14" i="6" s="1"/>
  <c r="G15" i="6"/>
  <c r="H15" i="6" s="1"/>
  <c r="G17" i="6"/>
  <c r="H17" i="6" s="1"/>
  <c r="G18" i="6"/>
  <c r="H18" i="6" s="1"/>
  <c r="G19" i="6"/>
  <c r="H19" i="6" s="1"/>
  <c r="G21" i="6"/>
  <c r="H21" i="6" s="1"/>
  <c r="G22" i="6"/>
  <c r="H22" i="6" s="1"/>
  <c r="G23" i="6"/>
  <c r="H23" i="6" s="1"/>
  <c r="G25" i="6"/>
  <c r="H25" i="6" s="1"/>
  <c r="G5" i="6"/>
  <c r="H5" i="6" s="1"/>
  <c r="C27" i="6"/>
  <c r="D27" i="6"/>
  <c r="E27" i="6"/>
  <c r="D31" i="6" s="1"/>
  <c r="B27" i="6"/>
  <c r="C21" i="4"/>
  <c r="D21" i="4"/>
  <c r="E21" i="4"/>
  <c r="B21" i="4"/>
  <c r="F85" i="6" l="1"/>
  <c r="F111" i="6"/>
  <c r="I36" i="6"/>
  <c r="B31" i="6"/>
  <c r="M36" i="6"/>
  <c r="K36" i="6"/>
  <c r="D29" i="6"/>
  <c r="M5" i="6"/>
  <c r="B56" i="6"/>
  <c r="K5" i="6"/>
  <c r="I5" i="6"/>
  <c r="B29" i="6"/>
  <c r="B54" i="6"/>
  <c r="D54" i="6"/>
  <c r="D26" i="4"/>
  <c r="B26" i="4"/>
  <c r="D23" i="4"/>
  <c r="B23" i="4"/>
  <c r="F29" i="6" l="1"/>
  <c r="F54" i="6"/>
  <c r="F23" i="4"/>
</calcChain>
</file>

<file path=xl/sharedStrings.xml><?xml version="1.0" encoding="utf-8"?>
<sst xmlns="http://schemas.openxmlformats.org/spreadsheetml/2006/main" count="224" uniqueCount="65">
  <si>
    <t>country</t>
  </si>
  <si>
    <t>UpdateMin</t>
  </si>
  <si>
    <t>UpdateMax</t>
  </si>
  <si>
    <t>Austria</t>
  </si>
  <si>
    <t>Belgium</t>
  </si>
  <si>
    <t>Bulgaria</t>
  </si>
  <si>
    <t>Czech Republic</t>
  </si>
  <si>
    <t>Germany</t>
  </si>
  <si>
    <t>Estonia</t>
  </si>
  <si>
    <t>Spain</t>
  </si>
  <si>
    <t>Finland</t>
  </si>
  <si>
    <t>France</t>
  </si>
  <si>
    <t>Hungary</t>
  </si>
  <si>
    <t>Italy</t>
  </si>
  <si>
    <t>Latvia</t>
  </si>
  <si>
    <t>Lithuania</t>
  </si>
  <si>
    <t>Netherlands</t>
  </si>
  <si>
    <t>Poland</t>
  </si>
  <si>
    <t>Portugal</t>
  </si>
  <si>
    <t>Romania</t>
  </si>
  <si>
    <t>Sweden</t>
  </si>
  <si>
    <t>Slovakia</t>
  </si>
  <si>
    <t>Slovenia</t>
  </si>
  <si>
    <t>BiEmax</t>
  </si>
  <si>
    <t>BiEmin</t>
  </si>
  <si>
    <t>Belarus</t>
  </si>
  <si>
    <t>Norway</t>
  </si>
  <si>
    <t>Switzerland</t>
  </si>
  <si>
    <t>Albania</t>
  </si>
  <si>
    <t>Andorra</t>
  </si>
  <si>
    <t>Armenia</t>
  </si>
  <si>
    <t>Azerbaijan</t>
  </si>
  <si>
    <t>Croatia</t>
  </si>
  <si>
    <t>Georgia</t>
  </si>
  <si>
    <t>Greece</t>
  </si>
  <si>
    <t>Macedonia</t>
  </si>
  <si>
    <t>Moldova</t>
  </si>
  <si>
    <t>Turkey</t>
  </si>
  <si>
    <t>Ukraine</t>
  </si>
  <si>
    <t>Bosnia HG</t>
  </si>
  <si>
    <t>Kosovo</t>
  </si>
  <si>
    <t>Serbia</t>
  </si>
  <si>
    <t>Montenegro</t>
  </si>
  <si>
    <t>Russia</t>
  </si>
  <si>
    <t>trend</t>
  </si>
  <si>
    <t>SUM</t>
  </si>
  <si>
    <t>sum</t>
  </si>
  <si>
    <t>geom</t>
  </si>
  <si>
    <t>geommean</t>
  </si>
  <si>
    <t>trend moy geom</t>
  </si>
  <si>
    <t>trend lower</t>
  </si>
  <si>
    <t>trend upper</t>
  </si>
  <si>
    <t>Finland 0-20-40</t>
  </si>
  <si>
    <t>Sweden 60-80-100</t>
  </si>
  <si>
    <t>CONSERVATIVE ESTIMATE OF POPULATION MIGRATING OVER France</t>
  </si>
  <si>
    <t>France: 100-200 pairs with a 50% recent decrease</t>
  </si>
  <si>
    <t>POPULATION SIZE USING THE WESTERN FLYWAY</t>
  </si>
  <si>
    <t>THREE SCENARIOS FOR LANDES BECAUSE SOME POPULATIONS/BIRDS USE A MEDITERRANEAN ROUTE</t>
  </si>
  <si>
    <t>France: 100-200 breeding in western France (formerly considered 200-400 because of the recent -50% trend)</t>
  </si>
  <si>
    <t>Finland and Baltic states 0, Sweden 60, Poland 20</t>
  </si>
  <si>
    <t>Finland and Baltic states 20, Sweden 80, Poland 40</t>
  </si>
  <si>
    <t>Finland and Baltic states 40, Sweden 100, Poland 60</t>
  </si>
  <si>
    <t>Poland 20-40-60</t>
  </si>
  <si>
    <t>TOTAL</t>
  </si>
  <si>
    <t>MOYENNE GEOMETRIQUE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</si>
</sst>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tabSelected="1" workbookViewId="0">
      <selection activeCell="B1" sqref="B1"/>
    </sheetView>
  </sheetViews>
  <sheetFormatPr baseColWidth="10" defaultRowHeight="14.4" x14ac:dyDescent="0.3"/>
  <cols>
    <col min="1" max="1" width="11.5546875" customWidth="1"/>
    <col min="2" max="3" width="12.6640625" customWidth="1"/>
    <col min="4" max="5" width="8" customWidth="1"/>
  </cols>
  <sheetData>
    <row r="1" spans="1:5" ht="15" x14ac:dyDescent="0.25">
      <c r="A1" t="s">
        <v>0</v>
      </c>
      <c r="B1" t="s">
        <v>24</v>
      </c>
      <c r="C1" t="s">
        <v>23</v>
      </c>
      <c r="D1" s="4" t="s">
        <v>1</v>
      </c>
      <c r="E1" s="4" t="s">
        <v>2</v>
      </c>
    </row>
    <row r="2" spans="1:5" ht="15" x14ac:dyDescent="0.25">
      <c r="A2" t="s">
        <v>28</v>
      </c>
      <c r="B2">
        <v>1000</v>
      </c>
      <c r="C2">
        <v>2000</v>
      </c>
      <c r="D2" s="4">
        <v>1000</v>
      </c>
      <c r="E2" s="4">
        <v>2000</v>
      </c>
    </row>
    <row r="3" spans="1:5" ht="15" x14ac:dyDescent="0.25">
      <c r="A3" t="s">
        <v>30</v>
      </c>
      <c r="B3">
        <v>15000</v>
      </c>
      <c r="C3">
        <v>30000</v>
      </c>
      <c r="D3" s="4">
        <v>15000</v>
      </c>
      <c r="E3" s="4">
        <v>30000</v>
      </c>
    </row>
    <row r="4" spans="1:5" ht="15" x14ac:dyDescent="0.25">
      <c r="A4" t="s">
        <v>3</v>
      </c>
      <c r="B4">
        <v>15</v>
      </c>
      <c r="C4">
        <v>25</v>
      </c>
      <c r="D4" s="4">
        <v>4</v>
      </c>
      <c r="E4" s="4">
        <v>10</v>
      </c>
    </row>
    <row r="5" spans="1:5" ht="15" x14ac:dyDescent="0.25">
      <c r="A5" t="s">
        <v>25</v>
      </c>
      <c r="B5">
        <v>2500</v>
      </c>
      <c r="C5">
        <v>4000</v>
      </c>
      <c r="D5" s="4">
        <v>1000</v>
      </c>
      <c r="E5" s="4">
        <v>3000</v>
      </c>
    </row>
    <row r="6" spans="1:5" ht="15" x14ac:dyDescent="0.25">
      <c r="A6" t="s">
        <v>4</v>
      </c>
      <c r="B6">
        <v>0</v>
      </c>
      <c r="C6">
        <v>0</v>
      </c>
      <c r="D6" s="4">
        <v>0</v>
      </c>
      <c r="E6" s="4">
        <v>0</v>
      </c>
    </row>
    <row r="7" spans="1:5" ht="15" x14ac:dyDescent="0.25">
      <c r="A7" t="s">
        <v>39</v>
      </c>
      <c r="D7" s="4">
        <v>1500</v>
      </c>
      <c r="E7" s="4">
        <v>2000</v>
      </c>
    </row>
    <row r="8" spans="1:5" ht="15" x14ac:dyDescent="0.25">
      <c r="A8" t="s">
        <v>5</v>
      </c>
      <c r="B8">
        <v>25000</v>
      </c>
      <c r="C8">
        <v>50000</v>
      </c>
      <c r="D8" s="4">
        <v>34000</v>
      </c>
      <c r="E8" s="4">
        <v>150000</v>
      </c>
    </row>
    <row r="9" spans="1:5" ht="15" x14ac:dyDescent="0.25">
      <c r="A9" t="s">
        <v>32</v>
      </c>
      <c r="B9">
        <v>1000</v>
      </c>
      <c r="C9">
        <v>5000</v>
      </c>
      <c r="D9" s="4">
        <v>3500</v>
      </c>
      <c r="E9" s="4">
        <v>6000</v>
      </c>
    </row>
    <row r="10" spans="1:5" ht="15" x14ac:dyDescent="0.25">
      <c r="A10" t="s">
        <v>6</v>
      </c>
      <c r="B10">
        <v>100</v>
      </c>
      <c r="C10">
        <v>200</v>
      </c>
      <c r="D10" s="4">
        <v>80</v>
      </c>
      <c r="E10" s="4">
        <v>160</v>
      </c>
    </row>
    <row r="11" spans="1:5" ht="15" x14ac:dyDescent="0.25">
      <c r="A11" t="s">
        <v>8</v>
      </c>
      <c r="B11">
        <v>2000</v>
      </c>
      <c r="C11">
        <v>4000</v>
      </c>
      <c r="D11" s="4">
        <v>200</v>
      </c>
      <c r="E11" s="4">
        <v>400</v>
      </c>
    </row>
    <row r="12" spans="1:5" ht="15" x14ac:dyDescent="0.25">
      <c r="A12" t="s">
        <v>10</v>
      </c>
      <c r="B12">
        <v>30000</v>
      </c>
      <c r="C12">
        <v>50000</v>
      </c>
      <c r="D12" s="4">
        <v>7000</v>
      </c>
      <c r="E12" s="4">
        <v>19000</v>
      </c>
    </row>
    <row r="13" spans="1:5" ht="15" x14ac:dyDescent="0.25">
      <c r="A13" t="s">
        <v>11</v>
      </c>
      <c r="B13">
        <v>10000</v>
      </c>
      <c r="C13">
        <v>40000</v>
      </c>
      <c r="D13" s="4">
        <v>5000</v>
      </c>
      <c r="E13" s="4">
        <v>8000</v>
      </c>
    </row>
    <row r="14" spans="1:5" ht="15" x14ac:dyDescent="0.25">
      <c r="A14" t="s">
        <v>7</v>
      </c>
      <c r="B14">
        <v>5600</v>
      </c>
      <c r="C14">
        <v>7000</v>
      </c>
      <c r="D14" s="4">
        <v>10500</v>
      </c>
      <c r="E14" s="4">
        <v>16000</v>
      </c>
    </row>
    <row r="15" spans="1:5" ht="15" x14ac:dyDescent="0.25">
      <c r="A15" t="s">
        <v>34</v>
      </c>
      <c r="B15">
        <v>20000</v>
      </c>
      <c r="C15">
        <v>50000</v>
      </c>
      <c r="D15" s="4">
        <v>20000</v>
      </c>
      <c r="E15" s="4">
        <v>50000</v>
      </c>
    </row>
    <row r="16" spans="1:5" ht="15" x14ac:dyDescent="0.25">
      <c r="A16" t="s">
        <v>12</v>
      </c>
      <c r="B16">
        <v>10</v>
      </c>
      <c r="C16">
        <v>15</v>
      </c>
      <c r="D16" s="4">
        <v>0</v>
      </c>
      <c r="E16" s="4">
        <v>0</v>
      </c>
    </row>
    <row r="17" spans="1:5" ht="15" x14ac:dyDescent="0.25">
      <c r="A17" t="s">
        <v>13</v>
      </c>
      <c r="B17">
        <v>4000</v>
      </c>
      <c r="C17">
        <v>16000</v>
      </c>
      <c r="D17" s="4">
        <v>4000</v>
      </c>
      <c r="E17" s="4">
        <v>16000</v>
      </c>
    </row>
    <row r="18" spans="1:5" ht="15" x14ac:dyDescent="0.25">
      <c r="A18" t="s">
        <v>40</v>
      </c>
      <c r="B18">
        <v>500</v>
      </c>
      <c r="C18">
        <v>1000</v>
      </c>
      <c r="D18" s="4">
        <v>350</v>
      </c>
      <c r="E18" s="4">
        <v>700</v>
      </c>
    </row>
    <row r="19" spans="1:5" ht="15" x14ac:dyDescent="0.25">
      <c r="A19" t="s">
        <v>14</v>
      </c>
      <c r="B19">
        <v>500</v>
      </c>
      <c r="C19">
        <v>2000</v>
      </c>
      <c r="D19" s="4">
        <v>144</v>
      </c>
      <c r="E19" s="4">
        <v>7744</v>
      </c>
    </row>
    <row r="20" spans="1:5" ht="15" x14ac:dyDescent="0.25">
      <c r="A20" t="s">
        <v>15</v>
      </c>
      <c r="B20">
        <v>200</v>
      </c>
      <c r="C20">
        <v>800</v>
      </c>
      <c r="D20" s="4">
        <v>60</v>
      </c>
      <c r="E20" s="4">
        <v>100</v>
      </c>
    </row>
    <row r="21" spans="1:5" ht="15" x14ac:dyDescent="0.25">
      <c r="A21" t="s">
        <v>35</v>
      </c>
      <c r="B21">
        <v>3000</v>
      </c>
      <c r="C21">
        <v>10000</v>
      </c>
      <c r="D21" s="4">
        <v>3000</v>
      </c>
      <c r="E21" s="4">
        <v>10000</v>
      </c>
    </row>
    <row r="22" spans="1:5" ht="15" x14ac:dyDescent="0.25">
      <c r="A22" t="s">
        <v>36</v>
      </c>
      <c r="B22">
        <v>4500</v>
      </c>
      <c r="C22">
        <v>5000</v>
      </c>
      <c r="D22" s="4">
        <v>2000</v>
      </c>
      <c r="E22" s="4">
        <v>3000</v>
      </c>
    </row>
    <row r="23" spans="1:5" ht="15" x14ac:dyDescent="0.25">
      <c r="A23" t="s">
        <v>42</v>
      </c>
      <c r="B23">
        <v>400</v>
      </c>
      <c r="C23">
        <v>800</v>
      </c>
      <c r="D23" s="4">
        <v>400</v>
      </c>
      <c r="E23" s="4">
        <v>800</v>
      </c>
    </row>
    <row r="24" spans="1:5" ht="15" x14ac:dyDescent="0.25">
      <c r="A24" t="s">
        <v>16</v>
      </c>
      <c r="B24">
        <v>0</v>
      </c>
      <c r="C24">
        <v>5</v>
      </c>
      <c r="D24" s="4">
        <v>0</v>
      </c>
      <c r="E24" s="4">
        <v>0</v>
      </c>
    </row>
    <row r="25" spans="1:5" ht="15" x14ac:dyDescent="0.25">
      <c r="A25" t="s">
        <v>26</v>
      </c>
      <c r="B25">
        <v>150</v>
      </c>
      <c r="C25">
        <v>155</v>
      </c>
      <c r="D25" s="4">
        <v>10</v>
      </c>
      <c r="E25" s="4">
        <v>20</v>
      </c>
    </row>
    <row r="26" spans="1:5" ht="15" x14ac:dyDescent="0.25">
      <c r="A26" t="s">
        <v>17</v>
      </c>
      <c r="B26">
        <v>150000</v>
      </c>
      <c r="C26">
        <v>300000</v>
      </c>
      <c r="D26" s="4">
        <v>140000</v>
      </c>
      <c r="E26" s="4">
        <v>171000</v>
      </c>
    </row>
    <row r="27" spans="1:5" ht="15" x14ac:dyDescent="0.25">
      <c r="A27" t="s">
        <v>18</v>
      </c>
      <c r="B27">
        <v>500</v>
      </c>
      <c r="C27">
        <v>2500</v>
      </c>
      <c r="D27" s="4">
        <v>1000</v>
      </c>
      <c r="E27" s="4">
        <v>5000</v>
      </c>
    </row>
    <row r="28" spans="1:5" ht="15" x14ac:dyDescent="0.25">
      <c r="A28" t="s">
        <v>19</v>
      </c>
      <c r="B28">
        <v>125000</v>
      </c>
      <c r="C28">
        <v>255000</v>
      </c>
      <c r="D28" s="4">
        <v>225000</v>
      </c>
      <c r="E28" s="4">
        <v>550000</v>
      </c>
    </row>
    <row r="29" spans="1:5" ht="15" x14ac:dyDescent="0.25">
      <c r="A29" t="s">
        <v>41</v>
      </c>
      <c r="B29">
        <v>3500</v>
      </c>
      <c r="C29">
        <v>4500</v>
      </c>
      <c r="D29" s="4">
        <v>26000</v>
      </c>
      <c r="E29" s="4">
        <v>42000</v>
      </c>
    </row>
    <row r="30" spans="1:5" ht="15" x14ac:dyDescent="0.25">
      <c r="A30" t="s">
        <v>21</v>
      </c>
      <c r="B30">
        <v>0</v>
      </c>
      <c r="C30">
        <v>5</v>
      </c>
      <c r="D30" s="4">
        <v>0</v>
      </c>
      <c r="E30" s="4">
        <v>0</v>
      </c>
    </row>
    <row r="31" spans="1:5" ht="15" x14ac:dyDescent="0.25">
      <c r="A31" t="s">
        <v>22</v>
      </c>
      <c r="B31">
        <v>200</v>
      </c>
      <c r="C31">
        <v>300</v>
      </c>
      <c r="D31" s="4">
        <v>20</v>
      </c>
      <c r="E31" s="4">
        <v>34</v>
      </c>
    </row>
    <row r="32" spans="1:5" ht="15" x14ac:dyDescent="0.25">
      <c r="A32" t="s">
        <v>43</v>
      </c>
      <c r="B32">
        <v>1500000</v>
      </c>
      <c r="C32">
        <v>5000000</v>
      </c>
      <c r="D32" s="4">
        <v>2000000</v>
      </c>
      <c r="E32" s="4">
        <v>4300000</v>
      </c>
    </row>
    <row r="33" spans="1:5" ht="15" x14ac:dyDescent="0.25">
      <c r="A33" t="s">
        <v>9</v>
      </c>
      <c r="B33">
        <v>200000</v>
      </c>
      <c r="C33">
        <v>225000</v>
      </c>
      <c r="D33" s="4">
        <v>180500</v>
      </c>
      <c r="E33" s="4">
        <v>365000</v>
      </c>
    </row>
    <row r="34" spans="1:5" ht="15" x14ac:dyDescent="0.25">
      <c r="A34" t="s">
        <v>20</v>
      </c>
      <c r="B34">
        <v>2000</v>
      </c>
      <c r="C34">
        <v>7000</v>
      </c>
      <c r="D34" s="4">
        <v>2600</v>
      </c>
      <c r="E34" s="4">
        <v>5000</v>
      </c>
    </row>
    <row r="35" spans="1:5" x14ac:dyDescent="0.3">
      <c r="A35" t="s">
        <v>27</v>
      </c>
      <c r="B35">
        <v>100</v>
      </c>
      <c r="C35">
        <v>150</v>
      </c>
      <c r="D35" s="4">
        <v>0</v>
      </c>
      <c r="E35" s="4">
        <v>1</v>
      </c>
    </row>
    <row r="36" spans="1:5" x14ac:dyDescent="0.3">
      <c r="A36" t="s">
        <v>37</v>
      </c>
      <c r="B36">
        <v>3000000</v>
      </c>
      <c r="C36">
        <v>10000000</v>
      </c>
      <c r="D36" s="4">
        <v>500000</v>
      </c>
      <c r="E36" s="4">
        <v>1000000</v>
      </c>
    </row>
    <row r="37" spans="1:5" x14ac:dyDescent="0.3">
      <c r="A37" t="s">
        <v>29</v>
      </c>
      <c r="B37">
        <v>4</v>
      </c>
      <c r="C37">
        <v>10</v>
      </c>
      <c r="D37" s="4"/>
      <c r="E37" s="4"/>
    </row>
    <row r="38" spans="1:5" x14ac:dyDescent="0.3">
      <c r="A38" t="s">
        <v>31</v>
      </c>
      <c r="B38">
        <v>20000</v>
      </c>
      <c r="C38">
        <v>100000</v>
      </c>
      <c r="D38" s="4"/>
      <c r="E38" s="4"/>
    </row>
    <row r="39" spans="1:5" x14ac:dyDescent="0.3">
      <c r="A39" t="s">
        <v>33</v>
      </c>
      <c r="D39" s="4"/>
      <c r="E39" s="4"/>
    </row>
    <row r="40" spans="1:5" x14ac:dyDescent="0.3">
      <c r="A40" t="s">
        <v>38</v>
      </c>
      <c r="B40">
        <v>58000</v>
      </c>
      <c r="C40">
        <v>67000</v>
      </c>
      <c r="D40" s="4"/>
      <c r="E40" s="4"/>
    </row>
    <row r="41" spans="1:5" x14ac:dyDescent="0.3">
      <c r="D41" s="4"/>
      <c r="E41" s="4"/>
    </row>
    <row r="42" spans="1:5" x14ac:dyDescent="0.3">
      <c r="A42" t="s">
        <v>63</v>
      </c>
      <c r="B42">
        <f>SUM(B2:B40)</f>
        <v>5184779</v>
      </c>
      <c r="C42">
        <f>SUM(C2:C40)</f>
        <v>16239465</v>
      </c>
      <c r="D42" s="4">
        <f>SUM(D2:D36,B37:B40)</f>
        <v>3261872</v>
      </c>
      <c r="E42" s="4">
        <f>SUM(E2:E36,C37:C40)</f>
        <v>6929979</v>
      </c>
    </row>
    <row r="43" spans="1:5" x14ac:dyDescent="0.3">
      <c r="D43" s="4"/>
      <c r="E43" s="4"/>
    </row>
    <row r="44" spans="1:5" x14ac:dyDescent="0.3">
      <c r="A44" t="s">
        <v>64</v>
      </c>
      <c r="C44">
        <f>GEOMEAN(B42:C42)</f>
        <v>9175948.8393972106</v>
      </c>
      <c r="E44">
        <f>GEOMEAN(D42:E42)</f>
        <v>4754440.499226802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workbookViewId="0">
      <selection activeCell="B23" sqref="B23"/>
    </sheetView>
  </sheetViews>
  <sheetFormatPr baseColWidth="10" defaultRowHeight="14.4" x14ac:dyDescent="0.3"/>
  <cols>
    <col min="1" max="1" width="15.109375" bestFit="1" customWidth="1"/>
  </cols>
  <sheetData>
    <row r="1" spans="1:5" x14ac:dyDescent="0.25">
      <c r="A1" t="s">
        <v>0</v>
      </c>
      <c r="B1" t="s">
        <v>24</v>
      </c>
      <c r="C1" t="s">
        <v>23</v>
      </c>
      <c r="D1" t="s">
        <v>1</v>
      </c>
      <c r="E1" t="s">
        <v>2</v>
      </c>
    </row>
    <row r="2" spans="1:5" x14ac:dyDescent="0.25">
      <c r="A2" t="s">
        <v>28</v>
      </c>
      <c r="B2">
        <v>1000</v>
      </c>
      <c r="C2">
        <v>2000</v>
      </c>
      <c r="D2">
        <v>1000</v>
      </c>
      <c r="E2">
        <v>2000</v>
      </c>
    </row>
    <row r="3" spans="1:5" x14ac:dyDescent="0.25">
      <c r="A3" t="s">
        <v>30</v>
      </c>
      <c r="B3">
        <v>15000</v>
      </c>
      <c r="C3">
        <v>30000</v>
      </c>
      <c r="D3">
        <v>15000</v>
      </c>
      <c r="E3">
        <v>30000</v>
      </c>
    </row>
    <row r="4" spans="1:5" x14ac:dyDescent="0.25">
      <c r="A4" t="s">
        <v>25</v>
      </c>
      <c r="B4">
        <v>2500</v>
      </c>
      <c r="C4">
        <v>4000</v>
      </c>
      <c r="D4" s="1">
        <v>1000</v>
      </c>
      <c r="E4" s="1">
        <v>3000</v>
      </c>
    </row>
    <row r="5" spans="1:5" x14ac:dyDescent="0.25">
      <c r="A5" t="s">
        <v>39</v>
      </c>
      <c r="B5">
        <v>1500</v>
      </c>
      <c r="C5">
        <v>2000</v>
      </c>
      <c r="D5">
        <v>1500</v>
      </c>
      <c r="E5">
        <v>2000</v>
      </c>
    </row>
    <row r="6" spans="1:5" x14ac:dyDescent="0.25">
      <c r="A6" t="s">
        <v>5</v>
      </c>
      <c r="B6">
        <v>25000</v>
      </c>
      <c r="C6">
        <v>50000</v>
      </c>
      <c r="D6">
        <v>34000</v>
      </c>
      <c r="E6">
        <v>150000</v>
      </c>
    </row>
    <row r="7" spans="1:5" x14ac:dyDescent="0.25">
      <c r="A7" t="s">
        <v>34</v>
      </c>
      <c r="B7">
        <v>20000</v>
      </c>
      <c r="C7">
        <v>50000</v>
      </c>
      <c r="D7" s="1">
        <v>20000</v>
      </c>
      <c r="E7" s="1">
        <v>50000</v>
      </c>
    </row>
    <row r="8" spans="1:5" x14ac:dyDescent="0.25">
      <c r="A8" t="s">
        <v>12</v>
      </c>
      <c r="B8">
        <v>10</v>
      </c>
      <c r="C8">
        <v>15</v>
      </c>
      <c r="D8">
        <v>0</v>
      </c>
      <c r="E8">
        <v>0</v>
      </c>
    </row>
    <row r="9" spans="1:5" x14ac:dyDescent="0.25">
      <c r="A9" t="s">
        <v>40</v>
      </c>
      <c r="B9">
        <v>500</v>
      </c>
      <c r="C9">
        <v>1000</v>
      </c>
      <c r="D9">
        <v>350</v>
      </c>
      <c r="E9">
        <v>700</v>
      </c>
    </row>
    <row r="10" spans="1:5" x14ac:dyDescent="0.25">
      <c r="A10" t="s">
        <v>35</v>
      </c>
      <c r="B10">
        <v>3000</v>
      </c>
      <c r="C10">
        <v>10000</v>
      </c>
      <c r="D10">
        <v>3000</v>
      </c>
      <c r="E10">
        <v>10000</v>
      </c>
    </row>
    <row r="11" spans="1:5" x14ac:dyDescent="0.25">
      <c r="A11" t="s">
        <v>36</v>
      </c>
      <c r="B11">
        <v>4500</v>
      </c>
      <c r="C11">
        <v>5000</v>
      </c>
      <c r="D11">
        <v>2000</v>
      </c>
      <c r="E11">
        <v>3000</v>
      </c>
    </row>
    <row r="12" spans="1:5" x14ac:dyDescent="0.25">
      <c r="A12" t="s">
        <v>42</v>
      </c>
      <c r="B12">
        <v>400</v>
      </c>
      <c r="C12">
        <v>800</v>
      </c>
      <c r="D12">
        <v>400</v>
      </c>
      <c r="E12">
        <v>800</v>
      </c>
    </row>
    <row r="13" spans="1:5" x14ac:dyDescent="0.25">
      <c r="A13" t="s">
        <v>19</v>
      </c>
      <c r="B13">
        <v>125000</v>
      </c>
      <c r="C13">
        <v>255000</v>
      </c>
      <c r="D13">
        <v>225000</v>
      </c>
      <c r="E13">
        <v>550000</v>
      </c>
    </row>
    <row r="14" spans="1:5" x14ac:dyDescent="0.25">
      <c r="A14" t="s">
        <v>41</v>
      </c>
      <c r="B14">
        <v>3500</v>
      </c>
      <c r="C14">
        <v>4500</v>
      </c>
      <c r="D14">
        <v>26000</v>
      </c>
      <c r="E14">
        <v>42000</v>
      </c>
    </row>
    <row r="15" spans="1:5" x14ac:dyDescent="0.25">
      <c r="A15" t="s">
        <v>43</v>
      </c>
      <c r="B15">
        <v>1500000</v>
      </c>
      <c r="C15">
        <v>5000000</v>
      </c>
      <c r="D15" s="1">
        <v>2000000</v>
      </c>
      <c r="E15" s="1">
        <v>4300000</v>
      </c>
    </row>
    <row r="16" spans="1:5" x14ac:dyDescent="0.25">
      <c r="A16" t="s">
        <v>37</v>
      </c>
      <c r="B16">
        <v>500000</v>
      </c>
      <c r="C16">
        <v>1000000</v>
      </c>
      <c r="D16" s="1">
        <v>500000</v>
      </c>
      <c r="E16" s="1">
        <v>1000000</v>
      </c>
    </row>
    <row r="17" spans="1:6" x14ac:dyDescent="0.25">
      <c r="A17" t="s">
        <v>31</v>
      </c>
      <c r="B17">
        <v>20000</v>
      </c>
      <c r="C17">
        <v>100000</v>
      </c>
      <c r="D17">
        <v>20000</v>
      </c>
      <c r="E17">
        <v>100000</v>
      </c>
    </row>
    <row r="18" spans="1:6" x14ac:dyDescent="0.25">
      <c r="A18" t="s">
        <v>33</v>
      </c>
      <c r="D18" s="1"/>
      <c r="E18" s="1"/>
    </row>
    <row r="19" spans="1:6" x14ac:dyDescent="0.25">
      <c r="A19" t="s">
        <v>38</v>
      </c>
      <c r="B19">
        <v>58000</v>
      </c>
      <c r="C19">
        <v>67000</v>
      </c>
      <c r="D19" s="1">
        <v>58000</v>
      </c>
      <c r="E19" s="1">
        <v>67000</v>
      </c>
    </row>
    <row r="21" spans="1:6" x14ac:dyDescent="0.25">
      <c r="A21" t="s">
        <v>45</v>
      </c>
      <c r="B21">
        <f>SUM(B2:B19)</f>
        <v>2279910</v>
      </c>
      <c r="C21">
        <f t="shared" ref="C21:E21" si="0">SUM(C2:C19)</f>
        <v>6581315</v>
      </c>
      <c r="D21">
        <f t="shared" si="0"/>
        <v>2907250</v>
      </c>
      <c r="E21">
        <f t="shared" si="0"/>
        <v>6310500</v>
      </c>
    </row>
    <row r="23" spans="1:6" x14ac:dyDescent="0.25">
      <c r="B23">
        <f>GEOMEAN(B21:C21)</f>
        <v>3873603.7331727673</v>
      </c>
      <c r="D23">
        <f>GEOMEAN(D21:E21)</f>
        <v>4283246.56364772</v>
      </c>
      <c r="F23">
        <f>(D23-B23)/B23</f>
        <v>0.10575238426348402</v>
      </c>
    </row>
    <row r="26" spans="1:6" x14ac:dyDescent="0.25">
      <c r="B26">
        <f>(D21-B21)/B21</f>
        <v>0.27515998438534855</v>
      </c>
      <c r="D26">
        <f>(E21-C21)/C21</f>
        <v>-4.1149071272230553E-2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topLeftCell="A119" workbookViewId="0">
      <selection activeCell="F122" sqref="F122"/>
    </sheetView>
  </sheetViews>
  <sheetFormatPr baseColWidth="10" defaultRowHeight="14.4" x14ac:dyDescent="0.3"/>
  <sheetData>
    <row r="1" spans="1:13" ht="15" x14ac:dyDescent="0.25">
      <c r="A1" t="s">
        <v>56</v>
      </c>
    </row>
    <row r="4" spans="1:13" ht="15" x14ac:dyDescent="0.25">
      <c r="A4" t="s">
        <v>0</v>
      </c>
      <c r="B4" t="s">
        <v>24</v>
      </c>
      <c r="C4" t="s">
        <v>23</v>
      </c>
      <c r="D4" t="s">
        <v>1</v>
      </c>
      <c r="E4" t="s">
        <v>2</v>
      </c>
      <c r="F4" t="s">
        <v>44</v>
      </c>
      <c r="G4" t="s">
        <v>48</v>
      </c>
      <c r="I4" t="s">
        <v>49</v>
      </c>
      <c r="K4" t="s">
        <v>50</v>
      </c>
      <c r="M4" t="s">
        <v>51</v>
      </c>
    </row>
    <row r="5" spans="1:13" ht="15" x14ac:dyDescent="0.25">
      <c r="A5" t="s">
        <v>3</v>
      </c>
      <c r="B5">
        <v>15</v>
      </c>
      <c r="C5">
        <v>25</v>
      </c>
      <c r="D5">
        <v>4</v>
      </c>
      <c r="E5">
        <v>10</v>
      </c>
      <c r="F5">
        <v>-0.67</v>
      </c>
      <c r="G5">
        <f>GEOMEAN(D5:E5)</f>
        <v>6.324555320336759</v>
      </c>
      <c r="H5">
        <f>G5*F5</f>
        <v>-4.2374520646256286</v>
      </c>
      <c r="I5">
        <f>SUM(H5:H25)/SUM(G5:G25)</f>
        <v>-0.17587006250743245</v>
      </c>
      <c r="J5">
        <f>F5*D5</f>
        <v>-2.68</v>
      </c>
      <c r="K5">
        <f>SUM(J5:J25)/SUM(D5:D25)</f>
        <v>-0.17898037910789519</v>
      </c>
      <c r="L5">
        <f>F5*E5</f>
        <v>-6.7</v>
      </c>
      <c r="M5">
        <f>SUM(L5:L25)/SUM(E5:E25)</f>
        <v>-0.17157111056226282</v>
      </c>
    </row>
    <row r="6" spans="1:13" ht="15" x14ac:dyDescent="0.25">
      <c r="A6" t="s">
        <v>4</v>
      </c>
      <c r="B6">
        <v>0</v>
      </c>
      <c r="C6">
        <v>0</v>
      </c>
      <c r="D6">
        <v>0</v>
      </c>
      <c r="E6">
        <v>0</v>
      </c>
      <c r="F6">
        <v>0</v>
      </c>
      <c r="H6">
        <f t="shared" ref="H6:H25" si="0">G6*F6</f>
        <v>0</v>
      </c>
      <c r="J6">
        <f t="shared" ref="J6:J25" si="1">F6*D6</f>
        <v>0</v>
      </c>
      <c r="L6">
        <f t="shared" ref="L6:L25" si="2">F6*E6</f>
        <v>0</v>
      </c>
    </row>
    <row r="7" spans="1:13" ht="15" x14ac:dyDescent="0.25">
      <c r="A7" t="s">
        <v>32</v>
      </c>
      <c r="B7">
        <v>1000</v>
      </c>
      <c r="C7">
        <v>5000</v>
      </c>
      <c r="D7">
        <v>3500</v>
      </c>
      <c r="E7">
        <v>6000</v>
      </c>
      <c r="F7">
        <v>0</v>
      </c>
      <c r="G7">
        <f t="shared" ref="G7:G25" si="3">GEOMEAN(D7:E7)</f>
        <v>4582.5756949558399</v>
      </c>
      <c r="H7">
        <f t="shared" si="0"/>
        <v>0</v>
      </c>
      <c r="J7">
        <f t="shared" si="1"/>
        <v>0</v>
      </c>
      <c r="L7">
        <f t="shared" si="2"/>
        <v>0</v>
      </c>
    </row>
    <row r="8" spans="1:13" ht="15" x14ac:dyDescent="0.25">
      <c r="A8" t="s">
        <v>6</v>
      </c>
      <c r="B8">
        <v>100</v>
      </c>
      <c r="C8">
        <v>200</v>
      </c>
      <c r="D8">
        <v>80</v>
      </c>
      <c r="E8">
        <v>160</v>
      </c>
      <c r="F8">
        <v>0</v>
      </c>
      <c r="G8">
        <f t="shared" si="3"/>
        <v>113.13708498984761</v>
      </c>
      <c r="H8">
        <f t="shared" si="0"/>
        <v>0</v>
      </c>
      <c r="J8">
        <f t="shared" si="1"/>
        <v>0</v>
      </c>
      <c r="L8">
        <f t="shared" si="2"/>
        <v>0</v>
      </c>
    </row>
    <row r="9" spans="1:13" ht="15" x14ac:dyDescent="0.25">
      <c r="A9" t="s">
        <v>8</v>
      </c>
      <c r="B9">
        <v>2000</v>
      </c>
      <c r="C9">
        <v>4000</v>
      </c>
      <c r="D9" s="1">
        <v>200</v>
      </c>
      <c r="E9" s="1">
        <v>400</v>
      </c>
      <c r="F9">
        <v>-0.9</v>
      </c>
      <c r="G9">
        <f t="shared" si="3"/>
        <v>282.84271247461902</v>
      </c>
      <c r="H9">
        <f t="shared" si="0"/>
        <v>-254.55844122715712</v>
      </c>
      <c r="J9">
        <f t="shared" si="1"/>
        <v>-180</v>
      </c>
      <c r="L9">
        <f t="shared" si="2"/>
        <v>-360</v>
      </c>
    </row>
    <row r="10" spans="1:13" ht="15" x14ac:dyDescent="0.25">
      <c r="A10" t="s">
        <v>10</v>
      </c>
      <c r="B10">
        <v>30000</v>
      </c>
      <c r="C10">
        <v>50000</v>
      </c>
      <c r="D10">
        <v>7000</v>
      </c>
      <c r="E10">
        <v>19000</v>
      </c>
      <c r="F10">
        <v>-0.78</v>
      </c>
      <c r="G10">
        <f t="shared" si="3"/>
        <v>11532.562594670795</v>
      </c>
      <c r="H10">
        <f t="shared" si="0"/>
        <v>-8995.3988238432212</v>
      </c>
      <c r="J10">
        <f t="shared" si="1"/>
        <v>-5460</v>
      </c>
      <c r="L10">
        <f t="shared" si="2"/>
        <v>-14820</v>
      </c>
    </row>
    <row r="11" spans="1:13" ht="15" x14ac:dyDescent="0.25">
      <c r="A11" t="s">
        <v>11</v>
      </c>
      <c r="B11">
        <v>10000</v>
      </c>
      <c r="C11">
        <v>40000</v>
      </c>
      <c r="D11" s="1">
        <v>5000</v>
      </c>
      <c r="E11" s="1">
        <v>8000</v>
      </c>
      <c r="F11">
        <v>-0.5</v>
      </c>
      <c r="G11">
        <f t="shared" si="3"/>
        <v>6324.555320336759</v>
      </c>
      <c r="H11">
        <f t="shared" si="0"/>
        <v>-3162.2776601683795</v>
      </c>
      <c r="J11">
        <f t="shared" si="1"/>
        <v>-2500</v>
      </c>
      <c r="L11">
        <f t="shared" si="2"/>
        <v>-4000</v>
      </c>
    </row>
    <row r="12" spans="1:13" ht="15" x14ac:dyDescent="0.25">
      <c r="A12" t="s">
        <v>7</v>
      </c>
      <c r="B12">
        <v>5600</v>
      </c>
      <c r="C12">
        <v>7000</v>
      </c>
      <c r="D12">
        <v>10500</v>
      </c>
      <c r="E12">
        <v>16000</v>
      </c>
      <c r="F12">
        <v>0</v>
      </c>
      <c r="G12">
        <f t="shared" si="3"/>
        <v>12961.48139681572</v>
      </c>
      <c r="H12">
        <f t="shared" si="0"/>
        <v>0</v>
      </c>
      <c r="J12">
        <f t="shared" si="1"/>
        <v>0</v>
      </c>
      <c r="L12">
        <f t="shared" si="2"/>
        <v>0</v>
      </c>
    </row>
    <row r="13" spans="1:13" ht="15" x14ac:dyDescent="0.25">
      <c r="A13" t="s">
        <v>13</v>
      </c>
      <c r="B13">
        <v>4000</v>
      </c>
      <c r="C13">
        <v>16000</v>
      </c>
      <c r="D13">
        <v>4000</v>
      </c>
      <c r="E13">
        <v>16000</v>
      </c>
      <c r="F13">
        <v>0</v>
      </c>
      <c r="G13">
        <f t="shared" si="3"/>
        <v>8000</v>
      </c>
      <c r="H13">
        <f t="shared" si="0"/>
        <v>0</v>
      </c>
      <c r="J13">
        <f t="shared" si="1"/>
        <v>0</v>
      </c>
      <c r="L13">
        <f t="shared" si="2"/>
        <v>0</v>
      </c>
    </row>
    <row r="14" spans="1:13" ht="15" x14ac:dyDescent="0.25">
      <c r="A14" t="s">
        <v>14</v>
      </c>
      <c r="B14">
        <v>500</v>
      </c>
      <c r="C14">
        <v>2000</v>
      </c>
      <c r="D14">
        <v>144</v>
      </c>
      <c r="E14">
        <v>7744</v>
      </c>
      <c r="F14">
        <v>0</v>
      </c>
      <c r="G14">
        <f t="shared" si="3"/>
        <v>1056</v>
      </c>
      <c r="H14">
        <f t="shared" si="0"/>
        <v>0</v>
      </c>
      <c r="J14">
        <f t="shared" si="1"/>
        <v>0</v>
      </c>
      <c r="L14">
        <f t="shared" si="2"/>
        <v>0</v>
      </c>
    </row>
    <row r="15" spans="1:13" ht="15" x14ac:dyDescent="0.25">
      <c r="A15" t="s">
        <v>15</v>
      </c>
      <c r="B15">
        <v>200</v>
      </c>
      <c r="C15">
        <v>800</v>
      </c>
      <c r="D15">
        <v>60</v>
      </c>
      <c r="E15">
        <v>100</v>
      </c>
      <c r="F15">
        <v>-0.8</v>
      </c>
      <c r="G15">
        <f t="shared" si="3"/>
        <v>77.459666924148337</v>
      </c>
      <c r="H15">
        <f t="shared" si="0"/>
        <v>-61.967733539318672</v>
      </c>
      <c r="J15">
        <f t="shared" si="1"/>
        <v>-48</v>
      </c>
      <c r="L15">
        <f t="shared" si="2"/>
        <v>-80</v>
      </c>
    </row>
    <row r="16" spans="1:13" ht="15" x14ac:dyDescent="0.25">
      <c r="A16" t="s">
        <v>16</v>
      </c>
      <c r="B16">
        <v>0</v>
      </c>
      <c r="C16">
        <v>5</v>
      </c>
      <c r="D16">
        <v>0</v>
      </c>
      <c r="E16">
        <v>0</v>
      </c>
      <c r="F16">
        <v>0</v>
      </c>
      <c r="H16">
        <f t="shared" si="0"/>
        <v>0</v>
      </c>
      <c r="J16">
        <f t="shared" si="1"/>
        <v>0</v>
      </c>
      <c r="L16">
        <f t="shared" si="2"/>
        <v>0</v>
      </c>
    </row>
    <row r="17" spans="1:12" ht="15" x14ac:dyDescent="0.25">
      <c r="A17" t="s">
        <v>26</v>
      </c>
      <c r="B17">
        <v>150</v>
      </c>
      <c r="C17">
        <v>155</v>
      </c>
      <c r="D17" s="1">
        <v>10</v>
      </c>
      <c r="E17" s="1">
        <v>20</v>
      </c>
      <c r="F17">
        <v>-0.87</v>
      </c>
      <c r="G17">
        <f t="shared" si="3"/>
        <v>14.142135623730951</v>
      </c>
      <c r="H17">
        <f t="shared" si="0"/>
        <v>-12.303657992645928</v>
      </c>
      <c r="J17">
        <f t="shared" si="1"/>
        <v>-8.6999999999999993</v>
      </c>
      <c r="L17">
        <f t="shared" si="2"/>
        <v>-17.399999999999999</v>
      </c>
    </row>
    <row r="18" spans="1:12" ht="15" x14ac:dyDescent="0.25">
      <c r="A18" t="s">
        <v>17</v>
      </c>
      <c r="B18">
        <v>150000</v>
      </c>
      <c r="C18">
        <v>300000</v>
      </c>
      <c r="D18" s="1">
        <v>140000</v>
      </c>
      <c r="E18" s="1">
        <v>171000</v>
      </c>
      <c r="F18">
        <v>-0.22</v>
      </c>
      <c r="G18">
        <f t="shared" si="3"/>
        <v>154725.56349873153</v>
      </c>
      <c r="H18">
        <f t="shared" si="0"/>
        <v>-34039.623969720938</v>
      </c>
      <c r="J18">
        <f t="shared" si="1"/>
        <v>-30800</v>
      </c>
      <c r="L18">
        <f t="shared" si="2"/>
        <v>-37620</v>
      </c>
    </row>
    <row r="19" spans="1:12" ht="15" x14ac:dyDescent="0.25">
      <c r="A19" t="s">
        <v>18</v>
      </c>
      <c r="B19">
        <v>500</v>
      </c>
      <c r="C19">
        <v>2500</v>
      </c>
      <c r="D19">
        <v>1000</v>
      </c>
      <c r="E19">
        <v>5000</v>
      </c>
      <c r="F19">
        <v>0</v>
      </c>
      <c r="G19">
        <f t="shared" si="3"/>
        <v>2236.0679774997898</v>
      </c>
      <c r="H19">
        <f t="shared" si="0"/>
        <v>0</v>
      </c>
      <c r="J19">
        <f t="shared" si="1"/>
        <v>0</v>
      </c>
      <c r="L19">
        <f t="shared" si="2"/>
        <v>0</v>
      </c>
    </row>
    <row r="20" spans="1:12" ht="15" x14ac:dyDescent="0.25">
      <c r="A20" t="s">
        <v>21</v>
      </c>
      <c r="B20">
        <v>0</v>
      </c>
      <c r="C20">
        <v>5</v>
      </c>
      <c r="D20">
        <v>0</v>
      </c>
      <c r="E20">
        <v>0</v>
      </c>
      <c r="F20">
        <v>0</v>
      </c>
      <c r="H20">
        <f t="shared" si="0"/>
        <v>0</v>
      </c>
      <c r="J20">
        <f t="shared" si="1"/>
        <v>0</v>
      </c>
      <c r="L20">
        <f t="shared" si="2"/>
        <v>0</v>
      </c>
    </row>
    <row r="21" spans="1:12" ht="15" x14ac:dyDescent="0.25">
      <c r="A21" t="s">
        <v>22</v>
      </c>
      <c r="B21">
        <v>200</v>
      </c>
      <c r="C21">
        <v>300</v>
      </c>
      <c r="D21">
        <v>20</v>
      </c>
      <c r="E21">
        <v>34</v>
      </c>
      <c r="F21">
        <v>-0.9</v>
      </c>
      <c r="G21">
        <f t="shared" si="3"/>
        <v>26.076809620810593</v>
      </c>
      <c r="H21">
        <f t="shared" si="0"/>
        <v>-23.469128658729534</v>
      </c>
      <c r="J21">
        <f t="shared" si="1"/>
        <v>-18</v>
      </c>
      <c r="L21">
        <f t="shared" si="2"/>
        <v>-30.6</v>
      </c>
    </row>
    <row r="22" spans="1:12" ht="15" x14ac:dyDescent="0.25">
      <c r="A22" t="s">
        <v>9</v>
      </c>
      <c r="B22">
        <v>200000</v>
      </c>
      <c r="C22">
        <v>225000</v>
      </c>
      <c r="D22">
        <v>180500</v>
      </c>
      <c r="E22">
        <v>365000</v>
      </c>
      <c r="F22">
        <v>-0.13</v>
      </c>
      <c r="G22">
        <f t="shared" si="3"/>
        <v>256675.86563601962</v>
      </c>
      <c r="H22">
        <f t="shared" si="0"/>
        <v>-33367.862532682549</v>
      </c>
      <c r="J22">
        <f t="shared" si="1"/>
        <v>-23465</v>
      </c>
      <c r="L22">
        <f t="shared" si="2"/>
        <v>-47450</v>
      </c>
    </row>
    <row r="23" spans="1:12" ht="15" x14ac:dyDescent="0.25">
      <c r="A23" t="s">
        <v>20</v>
      </c>
      <c r="B23">
        <v>2000</v>
      </c>
      <c r="C23">
        <v>7000</v>
      </c>
      <c r="D23">
        <v>2600</v>
      </c>
      <c r="E23">
        <v>5000</v>
      </c>
      <c r="F23">
        <v>-0.38</v>
      </c>
      <c r="G23">
        <f t="shared" si="3"/>
        <v>3605.5512754639894</v>
      </c>
      <c r="H23">
        <f t="shared" si="0"/>
        <v>-1370.109484676316</v>
      </c>
      <c r="J23">
        <f t="shared" si="1"/>
        <v>-988</v>
      </c>
      <c r="L23">
        <f t="shared" si="2"/>
        <v>-1900</v>
      </c>
    </row>
    <row r="24" spans="1:12" ht="15" x14ac:dyDescent="0.25">
      <c r="A24" t="s">
        <v>27</v>
      </c>
      <c r="B24">
        <v>100</v>
      </c>
      <c r="C24">
        <v>150</v>
      </c>
      <c r="D24" s="1">
        <v>0</v>
      </c>
      <c r="E24" s="1">
        <v>1</v>
      </c>
      <c r="F24">
        <v>0</v>
      </c>
      <c r="H24">
        <f t="shared" si="0"/>
        <v>0</v>
      </c>
      <c r="J24">
        <f t="shared" si="1"/>
        <v>0</v>
      </c>
      <c r="L24">
        <f t="shared" si="2"/>
        <v>0</v>
      </c>
    </row>
    <row r="25" spans="1:12" ht="15" x14ac:dyDescent="0.25">
      <c r="A25" t="s">
        <v>29</v>
      </c>
      <c r="B25">
        <v>4</v>
      </c>
      <c r="C25">
        <v>10</v>
      </c>
      <c r="D25" s="1">
        <v>4</v>
      </c>
      <c r="E25" s="1">
        <v>10</v>
      </c>
      <c r="F25">
        <v>0</v>
      </c>
      <c r="G25">
        <f t="shared" si="3"/>
        <v>6.324555320336759</v>
      </c>
      <c r="H25">
        <f t="shared" si="0"/>
        <v>0</v>
      </c>
      <c r="J25">
        <f t="shared" si="1"/>
        <v>0</v>
      </c>
      <c r="L25">
        <f t="shared" si="2"/>
        <v>0</v>
      </c>
    </row>
    <row r="27" spans="1:12" ht="15" x14ac:dyDescent="0.25">
      <c r="A27" t="s">
        <v>46</v>
      </c>
      <c r="B27">
        <f>SUM(B5:B25)</f>
        <v>406369</v>
      </c>
      <c r="C27">
        <f t="shared" ref="C27:E27" si="4">SUM(C5:C25)</f>
        <v>660150</v>
      </c>
      <c r="D27">
        <f t="shared" si="4"/>
        <v>354622</v>
      </c>
      <c r="E27">
        <f t="shared" si="4"/>
        <v>619479</v>
      </c>
    </row>
    <row r="29" spans="1:12" ht="15" x14ac:dyDescent="0.25">
      <c r="A29" t="s">
        <v>47</v>
      </c>
      <c r="B29">
        <f>GEOMEAN(B27:C27)</f>
        <v>517942.55989443464</v>
      </c>
      <c r="D29">
        <f>GEOMEAN(D27:E27)</f>
        <v>468701.27153443912</v>
      </c>
      <c r="F29">
        <f>(D29-B29)/B29</f>
        <v>-9.5070944488577502E-2</v>
      </c>
    </row>
    <row r="31" spans="1:12" ht="15" x14ac:dyDescent="0.25">
      <c r="B31">
        <f>(D27-B27)/B27</f>
        <v>-0.12733992996513022</v>
      </c>
      <c r="D31">
        <f>(E27-C27)/C27</f>
        <v>-6.1608725289706887E-2</v>
      </c>
    </row>
    <row r="33" spans="1:13" ht="15" x14ac:dyDescent="0.25">
      <c r="A33" t="s">
        <v>54</v>
      </c>
    </row>
    <row r="35" spans="1:13" ht="15" x14ac:dyDescent="0.25">
      <c r="A35" t="s">
        <v>0</v>
      </c>
      <c r="B35" t="s">
        <v>24</v>
      </c>
      <c r="C35" t="s">
        <v>23</v>
      </c>
      <c r="D35" t="s">
        <v>1</v>
      </c>
      <c r="E35" t="s">
        <v>2</v>
      </c>
      <c r="F35" t="s">
        <v>44</v>
      </c>
      <c r="G35" t="s">
        <v>48</v>
      </c>
      <c r="I35" t="s">
        <v>49</v>
      </c>
      <c r="K35" t="s">
        <v>50</v>
      </c>
      <c r="M35" t="s">
        <v>51</v>
      </c>
    </row>
    <row r="36" spans="1:13" ht="15" x14ac:dyDescent="0.25">
      <c r="A36" t="s">
        <v>3</v>
      </c>
      <c r="B36">
        <v>15</v>
      </c>
      <c r="C36">
        <v>25</v>
      </c>
      <c r="D36">
        <v>4</v>
      </c>
      <c r="E36">
        <v>10</v>
      </c>
      <c r="F36">
        <v>-0.67</v>
      </c>
      <c r="G36">
        <f>GEOMEAN(D36:E36)</f>
        <v>6.324555320336759</v>
      </c>
      <c r="H36">
        <f>G36*F36</f>
        <v>-4.2374520646256286</v>
      </c>
      <c r="I36">
        <f>SUM(H36:H50)/SUM(G36:G50)</f>
        <v>-0.25118286634556092</v>
      </c>
      <c r="J36">
        <f>F36*D36</f>
        <v>-2.68</v>
      </c>
      <c r="K36">
        <f>SUM(J36:J50)/SUM(D36:D50)</f>
        <v>-0.24147260232611509</v>
      </c>
      <c r="L36">
        <f>F36*E36</f>
        <v>-6.7</v>
      </c>
      <c r="M36">
        <f>SUM(L36:L50)/SUM(E36:E50)</f>
        <v>-0.25855343284894589</v>
      </c>
    </row>
    <row r="37" spans="1:13" ht="15" x14ac:dyDescent="0.25">
      <c r="A37" t="s">
        <v>4</v>
      </c>
      <c r="B37">
        <v>0</v>
      </c>
      <c r="C37">
        <v>0</v>
      </c>
      <c r="D37">
        <v>0</v>
      </c>
      <c r="E37">
        <v>0</v>
      </c>
      <c r="F37">
        <v>0</v>
      </c>
      <c r="H37">
        <f t="shared" ref="H37:H50" si="5">G37*F37</f>
        <v>0</v>
      </c>
      <c r="J37">
        <f t="shared" ref="J37:J50" si="6">F37*D37</f>
        <v>0</v>
      </c>
      <c r="L37">
        <f t="shared" ref="L37:L50" si="7">F37*E37</f>
        <v>0</v>
      </c>
    </row>
    <row r="38" spans="1:13" ht="15" x14ac:dyDescent="0.25">
      <c r="A38" t="s">
        <v>6</v>
      </c>
      <c r="B38">
        <v>100</v>
      </c>
      <c r="C38">
        <v>200</v>
      </c>
      <c r="D38">
        <v>80</v>
      </c>
      <c r="E38">
        <v>160</v>
      </c>
      <c r="F38">
        <v>0</v>
      </c>
      <c r="G38">
        <f t="shared" ref="G38:G44" si="8">GEOMEAN(D38:E38)</f>
        <v>113.13708498984761</v>
      </c>
      <c r="H38">
        <f t="shared" si="5"/>
        <v>0</v>
      </c>
      <c r="J38">
        <f t="shared" si="6"/>
        <v>0</v>
      </c>
      <c r="L38">
        <f t="shared" si="7"/>
        <v>0</v>
      </c>
    </row>
    <row r="39" spans="1:13" ht="15" x14ac:dyDescent="0.25">
      <c r="A39" t="s">
        <v>8</v>
      </c>
      <c r="B39">
        <v>2000</v>
      </c>
      <c r="C39">
        <v>4000</v>
      </c>
      <c r="D39" s="1">
        <v>200</v>
      </c>
      <c r="E39" s="1">
        <v>400</v>
      </c>
      <c r="F39">
        <v>-0.9</v>
      </c>
      <c r="G39">
        <f t="shared" si="8"/>
        <v>282.84271247461902</v>
      </c>
      <c r="H39">
        <f t="shared" si="5"/>
        <v>-254.55844122715712</v>
      </c>
      <c r="J39">
        <f t="shared" si="6"/>
        <v>-180</v>
      </c>
      <c r="L39">
        <f t="shared" si="7"/>
        <v>-360</v>
      </c>
    </row>
    <row r="40" spans="1:13" ht="15" x14ac:dyDescent="0.25">
      <c r="A40" t="s">
        <v>10</v>
      </c>
      <c r="B40">
        <v>30000</v>
      </c>
      <c r="C40">
        <v>50000</v>
      </c>
      <c r="D40">
        <v>7000</v>
      </c>
      <c r="E40">
        <v>19000</v>
      </c>
      <c r="F40">
        <v>-0.78</v>
      </c>
      <c r="G40">
        <f t="shared" si="8"/>
        <v>11532.562594670795</v>
      </c>
      <c r="H40">
        <f t="shared" si="5"/>
        <v>-8995.3988238432212</v>
      </c>
      <c r="J40">
        <f t="shared" si="6"/>
        <v>-5460</v>
      </c>
      <c r="L40">
        <f t="shared" si="7"/>
        <v>-14820</v>
      </c>
    </row>
    <row r="41" spans="1:13" ht="15" x14ac:dyDescent="0.25">
      <c r="A41" t="s">
        <v>11</v>
      </c>
      <c r="B41">
        <v>10000</v>
      </c>
      <c r="C41">
        <v>40000</v>
      </c>
      <c r="D41" s="1">
        <v>5000</v>
      </c>
      <c r="E41" s="1">
        <v>8000</v>
      </c>
      <c r="F41">
        <v>-0.5</v>
      </c>
      <c r="G41">
        <f t="shared" si="8"/>
        <v>6324.555320336759</v>
      </c>
      <c r="H41">
        <f t="shared" si="5"/>
        <v>-3162.2776601683795</v>
      </c>
      <c r="J41">
        <f t="shared" si="6"/>
        <v>-2500</v>
      </c>
      <c r="L41">
        <f t="shared" si="7"/>
        <v>-4000</v>
      </c>
    </row>
    <row r="42" spans="1:13" ht="15" x14ac:dyDescent="0.25">
      <c r="A42" t="s">
        <v>7</v>
      </c>
      <c r="B42">
        <v>5600</v>
      </c>
      <c r="C42">
        <v>7000</v>
      </c>
      <c r="D42">
        <v>10500</v>
      </c>
      <c r="E42">
        <v>16000</v>
      </c>
      <c r="F42">
        <v>0</v>
      </c>
      <c r="G42">
        <f t="shared" si="8"/>
        <v>12961.48139681572</v>
      </c>
      <c r="H42">
        <f t="shared" si="5"/>
        <v>0</v>
      </c>
      <c r="J42">
        <f t="shared" si="6"/>
        <v>0</v>
      </c>
      <c r="L42">
        <f t="shared" si="7"/>
        <v>0</v>
      </c>
    </row>
    <row r="43" spans="1:13" ht="15" x14ac:dyDescent="0.25">
      <c r="A43" t="s">
        <v>14</v>
      </c>
      <c r="B43">
        <v>500</v>
      </c>
      <c r="C43">
        <v>2000</v>
      </c>
      <c r="D43" s="1">
        <v>144</v>
      </c>
      <c r="E43" s="1">
        <v>7744</v>
      </c>
      <c r="F43">
        <v>0</v>
      </c>
      <c r="G43">
        <f t="shared" si="8"/>
        <v>1056</v>
      </c>
      <c r="H43">
        <f t="shared" si="5"/>
        <v>0</v>
      </c>
      <c r="J43">
        <f t="shared" si="6"/>
        <v>0</v>
      </c>
      <c r="L43">
        <f t="shared" si="7"/>
        <v>0</v>
      </c>
    </row>
    <row r="44" spans="1:13" ht="15" x14ac:dyDescent="0.25">
      <c r="A44" t="s">
        <v>15</v>
      </c>
      <c r="B44">
        <v>200</v>
      </c>
      <c r="C44">
        <v>800</v>
      </c>
      <c r="D44" s="1">
        <v>60</v>
      </c>
      <c r="E44" s="1">
        <v>100</v>
      </c>
      <c r="F44">
        <v>-0.8</v>
      </c>
      <c r="G44">
        <f t="shared" si="8"/>
        <v>77.459666924148337</v>
      </c>
      <c r="H44">
        <f t="shared" si="5"/>
        <v>-61.967733539318672</v>
      </c>
      <c r="J44">
        <f t="shared" si="6"/>
        <v>-48</v>
      </c>
      <c r="L44">
        <f t="shared" si="7"/>
        <v>-80</v>
      </c>
    </row>
    <row r="45" spans="1:13" ht="15" x14ac:dyDescent="0.25">
      <c r="A45" t="s">
        <v>16</v>
      </c>
      <c r="B45">
        <v>0</v>
      </c>
      <c r="C45">
        <v>5</v>
      </c>
      <c r="D45">
        <v>0</v>
      </c>
      <c r="E45">
        <v>0</v>
      </c>
      <c r="F45">
        <v>0</v>
      </c>
      <c r="H45">
        <f t="shared" si="5"/>
        <v>0</v>
      </c>
      <c r="J45">
        <f t="shared" si="6"/>
        <v>0</v>
      </c>
      <c r="L45">
        <f t="shared" si="7"/>
        <v>0</v>
      </c>
    </row>
    <row r="46" spans="1:13" ht="15" x14ac:dyDescent="0.25">
      <c r="A46" t="s">
        <v>26</v>
      </c>
      <c r="B46">
        <v>150</v>
      </c>
      <c r="C46">
        <v>155</v>
      </c>
      <c r="D46" s="1">
        <v>10</v>
      </c>
      <c r="E46" s="1">
        <v>20</v>
      </c>
      <c r="F46">
        <v>-0.87</v>
      </c>
      <c r="G46">
        <f t="shared" ref="G46:G47" si="9">GEOMEAN(D46:E46)</f>
        <v>14.142135623730951</v>
      </c>
      <c r="H46">
        <f t="shared" si="5"/>
        <v>-12.303657992645928</v>
      </c>
      <c r="J46">
        <f t="shared" si="6"/>
        <v>-8.6999999999999993</v>
      </c>
      <c r="L46">
        <f t="shared" si="7"/>
        <v>-17.399999999999999</v>
      </c>
    </row>
    <row r="47" spans="1:13" ht="15" x14ac:dyDescent="0.25">
      <c r="A47" t="s">
        <v>17</v>
      </c>
      <c r="B47">
        <v>150000</v>
      </c>
      <c r="C47">
        <v>300000</v>
      </c>
      <c r="D47" s="1">
        <v>140000</v>
      </c>
      <c r="E47" s="1">
        <v>171000</v>
      </c>
      <c r="F47">
        <v>-0.22</v>
      </c>
      <c r="G47">
        <f t="shared" si="9"/>
        <v>154725.56349873153</v>
      </c>
      <c r="H47">
        <f t="shared" si="5"/>
        <v>-34039.623969720938</v>
      </c>
      <c r="J47">
        <f t="shared" si="6"/>
        <v>-30800</v>
      </c>
      <c r="L47">
        <f t="shared" si="7"/>
        <v>-37620</v>
      </c>
    </row>
    <row r="48" spans="1:13" ht="15" x14ac:dyDescent="0.25">
      <c r="A48" t="s">
        <v>21</v>
      </c>
      <c r="B48">
        <v>0</v>
      </c>
      <c r="C48">
        <v>5</v>
      </c>
      <c r="D48">
        <v>0</v>
      </c>
      <c r="E48">
        <v>0</v>
      </c>
      <c r="F48">
        <v>0</v>
      </c>
      <c r="H48">
        <f t="shared" si="5"/>
        <v>0</v>
      </c>
      <c r="J48">
        <f t="shared" si="6"/>
        <v>0</v>
      </c>
      <c r="L48">
        <f t="shared" si="7"/>
        <v>0</v>
      </c>
    </row>
    <row r="49" spans="1:12" ht="15" x14ac:dyDescent="0.25">
      <c r="A49" t="s">
        <v>20</v>
      </c>
      <c r="B49">
        <v>2000</v>
      </c>
      <c r="C49">
        <v>7000</v>
      </c>
      <c r="D49">
        <v>2600</v>
      </c>
      <c r="E49">
        <v>5000</v>
      </c>
      <c r="F49">
        <v>-0.38</v>
      </c>
      <c r="G49">
        <f t="shared" ref="G49" si="10">GEOMEAN(D49:E49)</f>
        <v>3605.5512754639894</v>
      </c>
      <c r="H49">
        <f t="shared" si="5"/>
        <v>-1370.109484676316</v>
      </c>
      <c r="J49">
        <f t="shared" si="6"/>
        <v>-988</v>
      </c>
      <c r="L49">
        <f t="shared" si="7"/>
        <v>-1900</v>
      </c>
    </row>
    <row r="50" spans="1:12" ht="15" x14ac:dyDescent="0.25">
      <c r="A50" t="s">
        <v>27</v>
      </c>
      <c r="B50">
        <v>100</v>
      </c>
      <c r="C50">
        <v>150</v>
      </c>
      <c r="D50" s="1">
        <v>0</v>
      </c>
      <c r="E50" s="1">
        <v>1</v>
      </c>
      <c r="F50">
        <v>0</v>
      </c>
      <c r="H50">
        <f t="shared" si="5"/>
        <v>0</v>
      </c>
      <c r="J50">
        <f t="shared" si="6"/>
        <v>0</v>
      </c>
      <c r="L50">
        <f t="shared" si="7"/>
        <v>0</v>
      </c>
    </row>
    <row r="52" spans="1:12" ht="15" x14ac:dyDescent="0.25">
      <c r="A52" t="s">
        <v>46</v>
      </c>
      <c r="B52">
        <f>SUM(B36:B50)</f>
        <v>200665</v>
      </c>
      <c r="C52">
        <f>SUM(C36:C50)</f>
        <v>411340</v>
      </c>
      <c r="D52">
        <f>SUM(D36:D50)</f>
        <v>165598</v>
      </c>
      <c r="E52">
        <f>SUM(E36:E50)</f>
        <v>227435</v>
      </c>
    </row>
    <row r="54" spans="1:12" ht="15" x14ac:dyDescent="0.25">
      <c r="A54" t="s">
        <v>47</v>
      </c>
      <c r="B54">
        <f>GEOMEAN(B52:C52)</f>
        <v>287300.43699931959</v>
      </c>
      <c r="D54">
        <f>GEOMEAN(D52:E52)</f>
        <v>194069.01125630541</v>
      </c>
      <c r="F54">
        <f>(D54-B54)/B54</f>
        <v>-0.3245084717474167</v>
      </c>
    </row>
    <row r="56" spans="1:12" ht="15" x14ac:dyDescent="0.25">
      <c r="B56">
        <f>(D52-B52)/B52</f>
        <v>-0.17475394313906262</v>
      </c>
      <c r="D56">
        <f>(E52-C52)/C52</f>
        <v>-0.44708756746243983</v>
      </c>
    </row>
    <row r="58" spans="1:12" ht="15" x14ac:dyDescent="0.25">
      <c r="A58" t="s">
        <v>57</v>
      </c>
    </row>
    <row r="59" spans="1:12" ht="15" x14ac:dyDescent="0.25">
      <c r="A59" t="s">
        <v>58</v>
      </c>
    </row>
    <row r="60" spans="1:12" ht="15" x14ac:dyDescent="0.25">
      <c r="A60" t="s">
        <v>52</v>
      </c>
    </row>
    <row r="61" spans="1:12" ht="15" x14ac:dyDescent="0.25">
      <c r="A61" t="s">
        <v>53</v>
      </c>
    </row>
    <row r="62" spans="1:12" ht="15" x14ac:dyDescent="0.25">
      <c r="A62" t="s">
        <v>62</v>
      </c>
    </row>
    <row r="64" spans="1:12" ht="15" x14ac:dyDescent="0.25">
      <c r="A64" t="s">
        <v>59</v>
      </c>
      <c r="E64" t="s">
        <v>55</v>
      </c>
    </row>
    <row r="66" spans="1:13" ht="15" x14ac:dyDescent="0.25">
      <c r="A66" t="s">
        <v>0</v>
      </c>
      <c r="B66" t="s">
        <v>24</v>
      </c>
      <c r="C66" t="s">
        <v>23</v>
      </c>
      <c r="D66" t="s">
        <v>1</v>
      </c>
      <c r="E66" t="s">
        <v>2</v>
      </c>
      <c r="F66" t="s">
        <v>44</v>
      </c>
      <c r="G66" t="s">
        <v>48</v>
      </c>
      <c r="I66" t="s">
        <v>49</v>
      </c>
      <c r="K66" t="s">
        <v>50</v>
      </c>
      <c r="M66" t="s">
        <v>51</v>
      </c>
    </row>
    <row r="67" spans="1:13" ht="15" x14ac:dyDescent="0.25">
      <c r="A67" t="s">
        <v>3</v>
      </c>
      <c r="B67">
        <v>15</v>
      </c>
      <c r="C67">
        <v>25</v>
      </c>
      <c r="D67">
        <v>4</v>
      </c>
      <c r="E67">
        <v>10</v>
      </c>
      <c r="F67">
        <v>-0.67</v>
      </c>
      <c r="G67">
        <f>GEOMEAN(D67:E67)</f>
        <v>6.324555320336759</v>
      </c>
      <c r="H67">
        <f>G67*F67</f>
        <v>-4.2374520646256286</v>
      </c>
      <c r="I67">
        <f>SUM(H67:H81)/SUM(G67:G81)</f>
        <v>-0.16651743661225371</v>
      </c>
      <c r="J67">
        <f>F67*D67</f>
        <v>-2.68</v>
      </c>
      <c r="K67">
        <f>SUM(J67:J81)/SUM(D67:D81)</f>
        <v>-0.16927957470065089</v>
      </c>
      <c r="L67">
        <f>F67*E67</f>
        <v>-6.7</v>
      </c>
      <c r="M67">
        <f>SUM(L67:L81)/SUM(E67:E81)</f>
        <v>-0.16398462428392827</v>
      </c>
    </row>
    <row r="68" spans="1:13" ht="15" x14ac:dyDescent="0.25">
      <c r="A68" t="s">
        <v>4</v>
      </c>
      <c r="B68">
        <v>0</v>
      </c>
      <c r="C68">
        <v>0</v>
      </c>
      <c r="D68">
        <v>0</v>
      </c>
      <c r="E68">
        <v>0</v>
      </c>
      <c r="F68">
        <v>0</v>
      </c>
      <c r="H68">
        <f t="shared" ref="H68:H81" si="11">G68*F68</f>
        <v>0</v>
      </c>
      <c r="J68">
        <f t="shared" ref="J68:J81" si="12">F68*D68</f>
        <v>0</v>
      </c>
      <c r="L68">
        <f t="shared" ref="L68:L81" si="13">F68*E68</f>
        <v>0</v>
      </c>
    </row>
    <row r="69" spans="1:13" ht="15" x14ac:dyDescent="0.25">
      <c r="A69" t="s">
        <v>6</v>
      </c>
      <c r="B69">
        <v>100</v>
      </c>
      <c r="C69">
        <v>200</v>
      </c>
      <c r="D69">
        <v>80</v>
      </c>
      <c r="E69">
        <v>160</v>
      </c>
      <c r="F69">
        <v>0</v>
      </c>
      <c r="G69">
        <f t="shared" ref="G69:G73" si="14">GEOMEAN(D69:E69)</f>
        <v>113.13708498984761</v>
      </c>
      <c r="H69">
        <f t="shared" si="11"/>
        <v>0</v>
      </c>
      <c r="J69">
        <f t="shared" si="12"/>
        <v>0</v>
      </c>
      <c r="L69">
        <f t="shared" si="13"/>
        <v>0</v>
      </c>
    </row>
    <row r="70" spans="1:13" ht="15" x14ac:dyDescent="0.25">
      <c r="A70" t="s">
        <v>8</v>
      </c>
      <c r="B70" s="1"/>
      <c r="C70" s="1"/>
      <c r="D70" s="1"/>
      <c r="E70" s="1"/>
      <c r="F70">
        <v>-0.9</v>
      </c>
      <c r="J70">
        <f t="shared" si="12"/>
        <v>0</v>
      </c>
      <c r="L70">
        <f t="shared" si="13"/>
        <v>0</v>
      </c>
    </row>
    <row r="71" spans="1:13" ht="15" x14ac:dyDescent="0.25">
      <c r="A71" t="s">
        <v>10</v>
      </c>
      <c r="B71" s="1"/>
      <c r="C71" s="1"/>
      <c r="D71" s="1"/>
      <c r="E71" s="1"/>
      <c r="F71">
        <v>-0.78</v>
      </c>
      <c r="J71">
        <f t="shared" si="12"/>
        <v>0</v>
      </c>
      <c r="L71">
        <f t="shared" si="13"/>
        <v>0</v>
      </c>
    </row>
    <row r="72" spans="1:13" ht="15" x14ac:dyDescent="0.25">
      <c r="A72" t="s">
        <v>11</v>
      </c>
      <c r="B72" s="1">
        <v>200</v>
      </c>
      <c r="C72" s="1">
        <v>400</v>
      </c>
      <c r="D72" s="1">
        <v>100</v>
      </c>
      <c r="E72" s="1">
        <v>200</v>
      </c>
      <c r="F72">
        <v>-0.5</v>
      </c>
      <c r="G72">
        <f t="shared" si="14"/>
        <v>141.42135623730951</v>
      </c>
      <c r="H72">
        <f t="shared" si="11"/>
        <v>-70.710678118654755</v>
      </c>
      <c r="J72">
        <f t="shared" si="12"/>
        <v>-50</v>
      </c>
      <c r="L72">
        <f t="shared" si="13"/>
        <v>-100</v>
      </c>
    </row>
    <row r="73" spans="1:13" ht="15" x14ac:dyDescent="0.25">
      <c r="A73" t="s">
        <v>7</v>
      </c>
      <c r="B73">
        <v>5600</v>
      </c>
      <c r="C73">
        <v>7000</v>
      </c>
      <c r="D73">
        <v>10500</v>
      </c>
      <c r="E73">
        <v>16000</v>
      </c>
      <c r="F73">
        <v>0</v>
      </c>
      <c r="G73">
        <f t="shared" si="14"/>
        <v>12961.48139681572</v>
      </c>
      <c r="H73">
        <f t="shared" si="11"/>
        <v>0</v>
      </c>
      <c r="J73">
        <f t="shared" si="12"/>
        <v>0</v>
      </c>
      <c r="L73">
        <f t="shared" si="13"/>
        <v>0</v>
      </c>
    </row>
    <row r="74" spans="1:13" ht="15" x14ac:dyDescent="0.25">
      <c r="A74" t="s">
        <v>14</v>
      </c>
      <c r="B74" s="1"/>
      <c r="C74" s="1"/>
      <c r="D74" s="1"/>
      <c r="E74" s="1"/>
      <c r="F74">
        <v>0</v>
      </c>
      <c r="J74">
        <f t="shared" si="12"/>
        <v>0</v>
      </c>
      <c r="L74">
        <f t="shared" si="13"/>
        <v>0</v>
      </c>
    </row>
    <row r="75" spans="1:13" ht="15" x14ac:dyDescent="0.25">
      <c r="A75" t="s">
        <v>15</v>
      </c>
      <c r="B75" s="1"/>
      <c r="C75" s="1"/>
      <c r="D75" s="1"/>
      <c r="E75" s="1"/>
      <c r="F75">
        <v>-0.8</v>
      </c>
      <c r="J75">
        <f t="shared" si="12"/>
        <v>0</v>
      </c>
      <c r="L75">
        <f t="shared" si="13"/>
        <v>0</v>
      </c>
    </row>
    <row r="76" spans="1:13" ht="15" x14ac:dyDescent="0.25">
      <c r="A76" t="s">
        <v>16</v>
      </c>
      <c r="B76">
        <v>0</v>
      </c>
      <c r="C76">
        <v>5</v>
      </c>
      <c r="D76">
        <v>0</v>
      </c>
      <c r="E76">
        <v>0</v>
      </c>
      <c r="F76">
        <v>0</v>
      </c>
      <c r="H76">
        <f t="shared" si="11"/>
        <v>0</v>
      </c>
      <c r="J76">
        <f t="shared" si="12"/>
        <v>0</v>
      </c>
      <c r="L76">
        <f t="shared" si="13"/>
        <v>0</v>
      </c>
    </row>
    <row r="77" spans="1:13" ht="15" x14ac:dyDescent="0.25">
      <c r="A77" t="s">
        <v>26</v>
      </c>
      <c r="B77" s="1">
        <v>150</v>
      </c>
      <c r="C77" s="1">
        <v>155</v>
      </c>
      <c r="D77" s="1">
        <v>10</v>
      </c>
      <c r="E77" s="1">
        <v>20</v>
      </c>
      <c r="F77">
        <v>-0.87</v>
      </c>
      <c r="G77">
        <f t="shared" ref="G77:G78" si="15">GEOMEAN(D77:E77)</f>
        <v>14.142135623730951</v>
      </c>
      <c r="H77">
        <f t="shared" si="11"/>
        <v>-12.303657992645928</v>
      </c>
      <c r="J77">
        <f t="shared" si="12"/>
        <v>-8.6999999999999993</v>
      </c>
      <c r="L77">
        <f t="shared" si="13"/>
        <v>-17.399999999999999</v>
      </c>
    </row>
    <row r="78" spans="1:13" ht="15" x14ac:dyDescent="0.25">
      <c r="A78" t="s">
        <v>17</v>
      </c>
      <c r="B78" s="1">
        <v>30000</v>
      </c>
      <c r="C78" s="1">
        <v>60000</v>
      </c>
      <c r="D78" s="1">
        <v>28000</v>
      </c>
      <c r="E78" s="1">
        <v>34200</v>
      </c>
      <c r="F78">
        <v>-0.22</v>
      </c>
      <c r="G78">
        <f t="shared" si="15"/>
        <v>30945.112699746303</v>
      </c>
      <c r="H78">
        <f t="shared" si="11"/>
        <v>-6807.9247939441866</v>
      </c>
      <c r="J78">
        <f t="shared" si="12"/>
        <v>-6160</v>
      </c>
      <c r="L78">
        <f t="shared" si="13"/>
        <v>-7524</v>
      </c>
    </row>
    <row r="79" spans="1:13" ht="15" x14ac:dyDescent="0.25">
      <c r="A79" t="s">
        <v>21</v>
      </c>
      <c r="B79">
        <v>0</v>
      </c>
      <c r="C79">
        <v>5</v>
      </c>
      <c r="D79">
        <v>0</v>
      </c>
      <c r="E79">
        <v>0</v>
      </c>
      <c r="F79">
        <v>0</v>
      </c>
      <c r="H79">
        <f t="shared" si="11"/>
        <v>0</v>
      </c>
      <c r="J79">
        <f t="shared" si="12"/>
        <v>0</v>
      </c>
      <c r="L79">
        <f t="shared" si="13"/>
        <v>0</v>
      </c>
    </row>
    <row r="80" spans="1:13" ht="15" x14ac:dyDescent="0.25">
      <c r="A80" t="s">
        <v>20</v>
      </c>
      <c r="B80" s="1">
        <v>1200</v>
      </c>
      <c r="C80" s="1">
        <v>4200</v>
      </c>
      <c r="D80" s="1">
        <v>1560</v>
      </c>
      <c r="E80" s="1">
        <v>3000</v>
      </c>
      <c r="F80">
        <v>-0.38</v>
      </c>
      <c r="G80">
        <f t="shared" ref="G80" si="16">GEOMEAN(D80:E80)</f>
        <v>2163.3307652783938</v>
      </c>
      <c r="H80">
        <f t="shared" si="11"/>
        <v>-822.06569080578959</v>
      </c>
      <c r="J80">
        <f t="shared" si="12"/>
        <v>-592.79999999999995</v>
      </c>
      <c r="L80">
        <f t="shared" si="13"/>
        <v>-1140</v>
      </c>
    </row>
    <row r="81" spans="1:13" ht="15" x14ac:dyDescent="0.25">
      <c r="A81" t="s">
        <v>27</v>
      </c>
      <c r="B81" s="3">
        <v>100</v>
      </c>
      <c r="C81" s="3">
        <v>150</v>
      </c>
      <c r="D81" s="3">
        <v>0</v>
      </c>
      <c r="E81" s="3">
        <v>1</v>
      </c>
      <c r="F81">
        <v>0</v>
      </c>
      <c r="H81">
        <f t="shared" si="11"/>
        <v>0</v>
      </c>
      <c r="J81">
        <f t="shared" si="12"/>
        <v>0</v>
      </c>
      <c r="L81">
        <f t="shared" si="13"/>
        <v>0</v>
      </c>
    </row>
    <row r="83" spans="1:13" ht="15" x14ac:dyDescent="0.25">
      <c r="A83" t="s">
        <v>46</v>
      </c>
      <c r="B83">
        <f>SUM(B67:B81)</f>
        <v>37365</v>
      </c>
      <c r="C83">
        <f>SUM(C67:C81)</f>
        <v>72140</v>
      </c>
      <c r="D83" s="2">
        <f>SUM(D67:D81)</f>
        <v>40254</v>
      </c>
      <c r="E83" s="2">
        <f>SUM(E67:E81)</f>
        <v>53591</v>
      </c>
    </row>
    <row r="85" spans="1:13" ht="15" x14ac:dyDescent="0.25">
      <c r="A85" t="s">
        <v>47</v>
      </c>
      <c r="B85">
        <f>GEOMEAN(B83:C83)</f>
        <v>51918.311798439674</v>
      </c>
      <c r="D85" s="2">
        <f>GEOMEAN(D83:E83)</f>
        <v>46446.228199930294</v>
      </c>
      <c r="F85">
        <f>(D85-B85)/B85</f>
        <v>-0.10539794937388228</v>
      </c>
    </row>
    <row r="87" spans="1:13" ht="15" x14ac:dyDescent="0.25">
      <c r="B87">
        <f>(D83-B83)/B83</f>
        <v>7.7318346045764749E-2</v>
      </c>
      <c r="D87">
        <f>(E83-C83)/C83</f>
        <v>-0.25712503465483783</v>
      </c>
    </row>
    <row r="90" spans="1:13" ht="15" x14ac:dyDescent="0.25">
      <c r="A90" t="s">
        <v>60</v>
      </c>
      <c r="E90" t="s">
        <v>55</v>
      </c>
    </row>
    <row r="92" spans="1:13" ht="15" x14ac:dyDescent="0.25">
      <c r="A92" t="s">
        <v>0</v>
      </c>
      <c r="B92" t="s">
        <v>24</v>
      </c>
      <c r="C92" t="s">
        <v>23</v>
      </c>
      <c r="D92" t="s">
        <v>1</v>
      </c>
      <c r="E92" t="s">
        <v>2</v>
      </c>
      <c r="F92" t="s">
        <v>44</v>
      </c>
      <c r="G92" t="s">
        <v>48</v>
      </c>
      <c r="I92" t="s">
        <v>49</v>
      </c>
      <c r="K92" t="s">
        <v>50</v>
      </c>
      <c r="M92" t="s">
        <v>51</v>
      </c>
    </row>
    <row r="93" spans="1:13" ht="15" x14ac:dyDescent="0.25">
      <c r="A93" t="s">
        <v>3</v>
      </c>
      <c r="B93">
        <v>15</v>
      </c>
      <c r="C93">
        <v>25</v>
      </c>
      <c r="D93">
        <v>4</v>
      </c>
      <c r="E93">
        <v>10</v>
      </c>
      <c r="F93">
        <v>-0.67</v>
      </c>
      <c r="G93">
        <f>GEOMEAN(D93:E93)</f>
        <v>6.324555320336759</v>
      </c>
      <c r="H93">
        <f>G93*F93</f>
        <v>-4.2374520646256286</v>
      </c>
      <c r="I93">
        <f>SUM(H93:H107)/SUM(G93:G107)</f>
        <v>-0.20673278121785796</v>
      </c>
      <c r="J93">
        <f>F93*D93</f>
        <v>-2.68</v>
      </c>
      <c r="K93">
        <f>SUM(J93:J107)/SUM(D93:D107)</f>
        <v>-0.20367774535620239</v>
      </c>
      <c r="L93">
        <f>F93*E93</f>
        <v>-6.7</v>
      </c>
      <c r="M93">
        <f>SUM(L93:L107)/SUM(E93:E107)</f>
        <v>-0.20973125132780962</v>
      </c>
    </row>
    <row r="94" spans="1:13" ht="15" x14ac:dyDescent="0.25">
      <c r="A94" t="s">
        <v>4</v>
      </c>
      <c r="B94">
        <v>0</v>
      </c>
      <c r="C94">
        <v>0</v>
      </c>
      <c r="D94">
        <v>0</v>
      </c>
      <c r="E94">
        <v>0</v>
      </c>
      <c r="F94">
        <v>0</v>
      </c>
      <c r="H94">
        <f t="shared" ref="H94:H107" si="17">G94*F94</f>
        <v>0</v>
      </c>
      <c r="J94">
        <f t="shared" ref="J94:J107" si="18">F94*D94</f>
        <v>0</v>
      </c>
      <c r="L94">
        <f t="shared" ref="L94:L107" si="19">F94*E94</f>
        <v>0</v>
      </c>
    </row>
    <row r="95" spans="1:13" ht="15" x14ac:dyDescent="0.25">
      <c r="A95" t="s">
        <v>6</v>
      </c>
      <c r="B95">
        <v>100</v>
      </c>
      <c r="C95">
        <v>200</v>
      </c>
      <c r="D95">
        <v>80</v>
      </c>
      <c r="E95">
        <v>160</v>
      </c>
      <c r="F95">
        <v>0</v>
      </c>
      <c r="G95">
        <f t="shared" ref="G95:G101" si="20">GEOMEAN(D95:E95)</f>
        <v>113.13708498984761</v>
      </c>
      <c r="H95">
        <f t="shared" si="17"/>
        <v>0</v>
      </c>
      <c r="J95">
        <f t="shared" si="18"/>
        <v>0</v>
      </c>
      <c r="L95">
        <f t="shared" si="19"/>
        <v>0</v>
      </c>
    </row>
    <row r="96" spans="1:13" ht="15" x14ac:dyDescent="0.25">
      <c r="A96" t="s">
        <v>8</v>
      </c>
      <c r="B96" s="1">
        <v>400</v>
      </c>
      <c r="C96" s="1">
        <v>800</v>
      </c>
      <c r="D96" s="1">
        <v>40</v>
      </c>
      <c r="E96" s="1">
        <v>80</v>
      </c>
      <c r="F96">
        <v>-0.9</v>
      </c>
      <c r="G96">
        <f t="shared" si="20"/>
        <v>56.568542494923804</v>
      </c>
      <c r="H96">
        <f t="shared" si="17"/>
        <v>-50.911688245431428</v>
      </c>
      <c r="J96">
        <f t="shared" si="18"/>
        <v>-36</v>
      </c>
      <c r="L96">
        <f t="shared" si="19"/>
        <v>-72</v>
      </c>
    </row>
    <row r="97" spans="1:12" ht="15" x14ac:dyDescent="0.25">
      <c r="A97" t="s">
        <v>10</v>
      </c>
      <c r="B97" s="1">
        <v>6000</v>
      </c>
      <c r="C97" s="1">
        <v>10000</v>
      </c>
      <c r="D97" s="1">
        <v>1400</v>
      </c>
      <c r="E97" s="1">
        <v>3800</v>
      </c>
      <c r="F97">
        <v>-0.78</v>
      </c>
      <c r="G97">
        <f t="shared" si="20"/>
        <v>2306.5125189341593</v>
      </c>
      <c r="H97">
        <f t="shared" si="17"/>
        <v>-1799.0797647686443</v>
      </c>
      <c r="J97">
        <f t="shared" si="18"/>
        <v>-1092</v>
      </c>
      <c r="L97">
        <f t="shared" si="19"/>
        <v>-2964</v>
      </c>
    </row>
    <row r="98" spans="1:12" ht="15" x14ac:dyDescent="0.25">
      <c r="A98" t="s">
        <v>11</v>
      </c>
      <c r="B98" s="1">
        <v>200</v>
      </c>
      <c r="C98" s="1">
        <v>400</v>
      </c>
      <c r="D98" s="1">
        <v>100</v>
      </c>
      <c r="E98" s="1">
        <v>200</v>
      </c>
      <c r="F98">
        <v>-0.5</v>
      </c>
      <c r="G98">
        <f t="shared" si="20"/>
        <v>141.42135623730951</v>
      </c>
      <c r="H98">
        <f t="shared" si="17"/>
        <v>-70.710678118654755</v>
      </c>
      <c r="J98">
        <f t="shared" si="18"/>
        <v>-50</v>
      </c>
      <c r="L98">
        <f t="shared" si="19"/>
        <v>-100</v>
      </c>
    </row>
    <row r="99" spans="1:12" ht="15" x14ac:dyDescent="0.25">
      <c r="A99" t="s">
        <v>7</v>
      </c>
      <c r="B99">
        <v>5600</v>
      </c>
      <c r="C99">
        <v>7000</v>
      </c>
      <c r="D99">
        <v>10500</v>
      </c>
      <c r="E99">
        <v>16000</v>
      </c>
      <c r="F99">
        <v>0</v>
      </c>
      <c r="G99">
        <f t="shared" si="20"/>
        <v>12961.48139681572</v>
      </c>
      <c r="H99">
        <f t="shared" si="17"/>
        <v>0</v>
      </c>
      <c r="J99">
        <f t="shared" si="18"/>
        <v>0</v>
      </c>
      <c r="L99">
        <f t="shared" si="19"/>
        <v>0</v>
      </c>
    </row>
    <row r="100" spans="1:12" ht="15" x14ac:dyDescent="0.25">
      <c r="A100" t="s">
        <v>14</v>
      </c>
      <c r="B100" s="1">
        <v>100</v>
      </c>
      <c r="C100" s="1">
        <v>400</v>
      </c>
      <c r="D100" s="1">
        <v>29</v>
      </c>
      <c r="E100" s="1">
        <v>1449</v>
      </c>
      <c r="F100">
        <v>0</v>
      </c>
      <c r="G100">
        <f t="shared" si="20"/>
        <v>204.99024367027812</v>
      </c>
      <c r="H100">
        <f t="shared" si="17"/>
        <v>0</v>
      </c>
      <c r="J100">
        <f t="shared" si="18"/>
        <v>0</v>
      </c>
      <c r="L100">
        <f t="shared" si="19"/>
        <v>0</v>
      </c>
    </row>
    <row r="101" spans="1:12" ht="15" x14ac:dyDescent="0.25">
      <c r="A101" t="s">
        <v>15</v>
      </c>
      <c r="B101" s="1">
        <v>40</v>
      </c>
      <c r="C101" s="1">
        <v>160</v>
      </c>
      <c r="D101" s="1">
        <v>12</v>
      </c>
      <c r="E101" s="1">
        <v>20</v>
      </c>
      <c r="F101">
        <v>-0.8</v>
      </c>
      <c r="G101">
        <f t="shared" si="20"/>
        <v>15.491933384829668</v>
      </c>
      <c r="H101">
        <f t="shared" si="17"/>
        <v>-12.393546707863734</v>
      </c>
      <c r="J101">
        <f t="shared" si="18"/>
        <v>-9.6000000000000014</v>
      </c>
      <c r="L101">
        <f t="shared" si="19"/>
        <v>-16</v>
      </c>
    </row>
    <row r="102" spans="1:12" ht="15" x14ac:dyDescent="0.25">
      <c r="A102" t="s">
        <v>16</v>
      </c>
      <c r="B102">
        <v>0</v>
      </c>
      <c r="C102">
        <v>5</v>
      </c>
      <c r="D102">
        <v>0</v>
      </c>
      <c r="E102">
        <v>0</v>
      </c>
      <c r="F102">
        <v>0</v>
      </c>
      <c r="H102">
        <f t="shared" si="17"/>
        <v>0</v>
      </c>
      <c r="J102">
        <f t="shared" si="18"/>
        <v>0</v>
      </c>
      <c r="L102">
        <f t="shared" si="19"/>
        <v>0</v>
      </c>
    </row>
    <row r="103" spans="1:12" ht="15" x14ac:dyDescent="0.25">
      <c r="A103" t="s">
        <v>26</v>
      </c>
      <c r="B103" s="1">
        <v>150</v>
      </c>
      <c r="C103" s="1">
        <v>155</v>
      </c>
      <c r="D103" s="1">
        <v>10</v>
      </c>
      <c r="E103" s="1">
        <v>20</v>
      </c>
      <c r="F103">
        <v>-0.87</v>
      </c>
      <c r="G103">
        <f t="shared" ref="G103:G104" si="21">GEOMEAN(D103:E103)</f>
        <v>14.142135623730951</v>
      </c>
      <c r="H103">
        <f t="shared" si="17"/>
        <v>-12.303657992645928</v>
      </c>
      <c r="J103">
        <f t="shared" si="18"/>
        <v>-8.6999999999999993</v>
      </c>
      <c r="L103">
        <f t="shared" si="19"/>
        <v>-17.399999999999999</v>
      </c>
    </row>
    <row r="104" spans="1:12" ht="15" x14ac:dyDescent="0.25">
      <c r="A104" t="s">
        <v>17</v>
      </c>
      <c r="B104" s="1">
        <v>60000</v>
      </c>
      <c r="C104" s="1">
        <v>120000</v>
      </c>
      <c r="D104" s="1">
        <v>56000</v>
      </c>
      <c r="E104" s="1">
        <v>68400</v>
      </c>
      <c r="F104">
        <v>-0.22</v>
      </c>
      <c r="G104">
        <f t="shared" si="21"/>
        <v>61890.225399492607</v>
      </c>
      <c r="H104">
        <f t="shared" si="17"/>
        <v>-13615.849587888373</v>
      </c>
      <c r="J104">
        <f t="shared" si="18"/>
        <v>-12320</v>
      </c>
      <c r="L104">
        <f t="shared" si="19"/>
        <v>-15048</v>
      </c>
    </row>
    <row r="105" spans="1:12" ht="15" x14ac:dyDescent="0.25">
      <c r="A105" t="s">
        <v>21</v>
      </c>
      <c r="B105">
        <v>0</v>
      </c>
      <c r="C105">
        <v>5</v>
      </c>
      <c r="D105">
        <v>0</v>
      </c>
      <c r="E105">
        <v>0</v>
      </c>
      <c r="F105">
        <v>0</v>
      </c>
      <c r="H105">
        <f t="shared" si="17"/>
        <v>0</v>
      </c>
      <c r="J105">
        <f t="shared" si="18"/>
        <v>0</v>
      </c>
      <c r="L105">
        <f t="shared" si="19"/>
        <v>0</v>
      </c>
    </row>
    <row r="106" spans="1:12" ht="15" x14ac:dyDescent="0.25">
      <c r="A106" t="s">
        <v>20</v>
      </c>
      <c r="B106" s="1">
        <v>1600</v>
      </c>
      <c r="C106" s="1">
        <v>5600</v>
      </c>
      <c r="D106" s="1">
        <v>2080</v>
      </c>
      <c r="E106" s="1">
        <v>4000</v>
      </c>
      <c r="F106">
        <v>-0.38</v>
      </c>
      <c r="G106">
        <f t="shared" ref="G106" si="22">GEOMEAN(D106:E106)</f>
        <v>2884.4410203711914</v>
      </c>
      <c r="H106">
        <f t="shared" si="17"/>
        <v>-1096.0875877410526</v>
      </c>
      <c r="J106">
        <f t="shared" si="18"/>
        <v>-790.4</v>
      </c>
      <c r="L106">
        <f t="shared" si="19"/>
        <v>-1520</v>
      </c>
    </row>
    <row r="107" spans="1:12" ht="15" x14ac:dyDescent="0.25">
      <c r="A107" t="s">
        <v>27</v>
      </c>
      <c r="B107">
        <v>100</v>
      </c>
      <c r="C107">
        <v>150</v>
      </c>
      <c r="D107" s="4">
        <v>0</v>
      </c>
      <c r="E107" s="4">
        <v>1</v>
      </c>
      <c r="F107">
        <v>0</v>
      </c>
      <c r="H107">
        <f t="shared" si="17"/>
        <v>0</v>
      </c>
      <c r="J107">
        <f t="shared" si="18"/>
        <v>0</v>
      </c>
      <c r="L107">
        <f t="shared" si="19"/>
        <v>0</v>
      </c>
    </row>
    <row r="109" spans="1:12" ht="15" x14ac:dyDescent="0.25">
      <c r="A109" t="s">
        <v>46</v>
      </c>
      <c r="B109">
        <f>SUM(B93:B107)</f>
        <v>74305</v>
      </c>
      <c r="C109">
        <f>SUM(C93:C107)</f>
        <v>144900</v>
      </c>
      <c r="D109" s="2">
        <f>SUM(D93:D107)</f>
        <v>70255</v>
      </c>
      <c r="E109" s="2">
        <f>SUM(E93:E107)</f>
        <v>94140</v>
      </c>
    </row>
    <row r="111" spans="1:12" ht="15" x14ac:dyDescent="0.25">
      <c r="A111" t="s">
        <v>47</v>
      </c>
      <c r="B111">
        <f>GEOMEAN(B109:C109)</f>
        <v>103763.16542974197</v>
      </c>
      <c r="D111" s="2">
        <f>GEOMEAN(D109:E109)</f>
        <v>81325.30786907603</v>
      </c>
      <c r="F111">
        <f>(D111-B111)/B111</f>
        <v>-0.21624106654551334</v>
      </c>
    </row>
    <row r="113" spans="1:13" ht="15" x14ac:dyDescent="0.25">
      <c r="B113">
        <f>(D109-B109)/B109</f>
        <v>-5.4505080411816162E-2</v>
      </c>
      <c r="D113">
        <f>(E109-C109)/C109</f>
        <v>-0.35031055900621116</v>
      </c>
    </row>
    <row r="119" spans="1:13" ht="15" x14ac:dyDescent="0.25">
      <c r="A119" t="s">
        <v>61</v>
      </c>
      <c r="E119" t="s">
        <v>55</v>
      </c>
    </row>
    <row r="121" spans="1:13" x14ac:dyDescent="0.3">
      <c r="A121" t="s">
        <v>0</v>
      </c>
      <c r="B121" t="s">
        <v>24</v>
      </c>
      <c r="C121" t="s">
        <v>23</v>
      </c>
      <c r="D121" t="s">
        <v>1</v>
      </c>
      <c r="E121" t="s">
        <v>2</v>
      </c>
      <c r="F121" t="s">
        <v>44</v>
      </c>
      <c r="G121" t="s">
        <v>48</v>
      </c>
      <c r="I121" t="s">
        <v>49</v>
      </c>
      <c r="K121" t="s">
        <v>50</v>
      </c>
      <c r="M121" t="s">
        <v>51</v>
      </c>
    </row>
    <row r="122" spans="1:13" x14ac:dyDescent="0.3">
      <c r="A122" t="s">
        <v>3</v>
      </c>
      <c r="B122">
        <v>15</v>
      </c>
      <c r="C122">
        <v>25</v>
      </c>
      <c r="D122">
        <v>4</v>
      </c>
      <c r="E122">
        <v>10</v>
      </c>
      <c r="F122">
        <v>-0.67</v>
      </c>
      <c r="G122">
        <f>GEOMEAN(D122:E122)</f>
        <v>6.324555320336759</v>
      </c>
      <c r="H122">
        <f>G122*F122</f>
        <v>-4.2374520646256286</v>
      </c>
      <c r="I122">
        <f>SUM(H122:H136)/SUM(G122:G136)</f>
        <v>-0.22294174005489689</v>
      </c>
      <c r="J122">
        <f>F122*D122</f>
        <v>-2.68</v>
      </c>
      <c r="K122">
        <f>SUM(J122:J136)/SUM(D122:D136)</f>
        <v>-0.21749119744651138</v>
      </c>
      <c r="L122">
        <f>F122*E122</f>
        <v>-6.7</v>
      </c>
      <c r="M122">
        <f>SUM(L122:L136)/SUM(E122:E136)</f>
        <v>-0.22759696933752446</v>
      </c>
    </row>
    <row r="123" spans="1:13" x14ac:dyDescent="0.3">
      <c r="A123" t="s">
        <v>4</v>
      </c>
      <c r="B123">
        <v>0</v>
      </c>
      <c r="C123">
        <v>0</v>
      </c>
      <c r="D123">
        <v>0</v>
      </c>
      <c r="E123">
        <v>0</v>
      </c>
      <c r="F123">
        <v>0</v>
      </c>
      <c r="H123">
        <f t="shared" ref="H123:H136" si="23">G123*F123</f>
        <v>0</v>
      </c>
      <c r="J123">
        <f t="shared" ref="J123:J136" si="24">F123*D123</f>
        <v>0</v>
      </c>
      <c r="L123">
        <f t="shared" ref="L123:L136" si="25">F123*E123</f>
        <v>0</v>
      </c>
    </row>
    <row r="124" spans="1:13" x14ac:dyDescent="0.3">
      <c r="A124" t="s">
        <v>6</v>
      </c>
      <c r="B124">
        <v>100</v>
      </c>
      <c r="C124">
        <v>200</v>
      </c>
      <c r="D124">
        <v>80</v>
      </c>
      <c r="E124">
        <v>160</v>
      </c>
      <c r="F124">
        <v>0</v>
      </c>
      <c r="G124">
        <f t="shared" ref="G124:G130" si="26">GEOMEAN(D124:E124)</f>
        <v>113.13708498984761</v>
      </c>
      <c r="H124">
        <f t="shared" si="23"/>
        <v>0</v>
      </c>
      <c r="J124">
        <f t="shared" si="24"/>
        <v>0</v>
      </c>
      <c r="L124">
        <f t="shared" si="25"/>
        <v>0</v>
      </c>
    </row>
    <row r="125" spans="1:13" x14ac:dyDescent="0.3">
      <c r="A125" t="s">
        <v>8</v>
      </c>
      <c r="B125" s="1">
        <v>800</v>
      </c>
      <c r="C125" s="1">
        <v>1600</v>
      </c>
      <c r="D125" s="1">
        <v>80</v>
      </c>
      <c r="E125" s="1">
        <v>160</v>
      </c>
      <c r="F125">
        <v>-0.9</v>
      </c>
      <c r="G125">
        <f t="shared" si="26"/>
        <v>113.13708498984761</v>
      </c>
      <c r="H125">
        <f t="shared" si="23"/>
        <v>-101.82337649086286</v>
      </c>
      <c r="J125">
        <f t="shared" si="24"/>
        <v>-72</v>
      </c>
      <c r="L125">
        <f t="shared" si="25"/>
        <v>-144</v>
      </c>
    </row>
    <row r="126" spans="1:13" x14ac:dyDescent="0.3">
      <c r="A126" t="s">
        <v>10</v>
      </c>
      <c r="B126" s="1">
        <v>12000</v>
      </c>
      <c r="C126" s="1">
        <v>20000</v>
      </c>
      <c r="D126" s="1">
        <v>2800</v>
      </c>
      <c r="E126" s="1">
        <v>7600</v>
      </c>
      <c r="F126">
        <v>-0.78</v>
      </c>
      <c r="G126">
        <f t="shared" si="26"/>
        <v>4613.0250378683186</v>
      </c>
      <c r="H126">
        <f t="shared" si="23"/>
        <v>-3598.1595295372886</v>
      </c>
      <c r="J126">
        <f t="shared" si="24"/>
        <v>-2184</v>
      </c>
      <c r="L126">
        <f t="shared" si="25"/>
        <v>-5928</v>
      </c>
    </row>
    <row r="127" spans="1:13" x14ac:dyDescent="0.3">
      <c r="A127" t="s">
        <v>11</v>
      </c>
      <c r="B127" s="1">
        <v>200</v>
      </c>
      <c r="C127" s="1">
        <v>400</v>
      </c>
      <c r="D127" s="1">
        <v>100</v>
      </c>
      <c r="E127" s="1">
        <v>200</v>
      </c>
      <c r="F127">
        <v>-0.5</v>
      </c>
      <c r="G127">
        <f t="shared" si="26"/>
        <v>141.42135623730951</v>
      </c>
      <c r="H127">
        <f t="shared" si="23"/>
        <v>-70.710678118654755</v>
      </c>
      <c r="J127">
        <f t="shared" si="24"/>
        <v>-50</v>
      </c>
      <c r="L127">
        <f t="shared" si="25"/>
        <v>-100</v>
      </c>
    </row>
    <row r="128" spans="1:13" x14ac:dyDescent="0.3">
      <c r="A128" t="s">
        <v>7</v>
      </c>
      <c r="B128">
        <v>5600</v>
      </c>
      <c r="C128">
        <v>7000</v>
      </c>
      <c r="D128">
        <v>10500</v>
      </c>
      <c r="E128">
        <v>16000</v>
      </c>
      <c r="F128">
        <v>0</v>
      </c>
      <c r="G128">
        <f t="shared" si="26"/>
        <v>12961.48139681572</v>
      </c>
      <c r="H128">
        <f t="shared" si="23"/>
        <v>0</v>
      </c>
      <c r="J128">
        <f t="shared" si="24"/>
        <v>0</v>
      </c>
      <c r="L128">
        <f t="shared" si="25"/>
        <v>0</v>
      </c>
    </row>
    <row r="129" spans="1:12" x14ac:dyDescent="0.3">
      <c r="A129" t="s">
        <v>14</v>
      </c>
      <c r="B129" s="1">
        <v>200</v>
      </c>
      <c r="C129" s="1">
        <v>800</v>
      </c>
      <c r="D129" s="1">
        <v>57</v>
      </c>
      <c r="E129" s="1">
        <v>3097</v>
      </c>
      <c r="F129">
        <v>0</v>
      </c>
      <c r="G129">
        <f t="shared" si="26"/>
        <v>420.15354336242365</v>
      </c>
      <c r="H129">
        <f t="shared" si="23"/>
        <v>0</v>
      </c>
      <c r="J129">
        <f t="shared" si="24"/>
        <v>0</v>
      </c>
      <c r="L129">
        <f t="shared" si="25"/>
        <v>0</v>
      </c>
    </row>
    <row r="130" spans="1:12" x14ac:dyDescent="0.3">
      <c r="A130" t="s">
        <v>15</v>
      </c>
      <c r="B130" s="1">
        <v>80</v>
      </c>
      <c r="C130" s="1">
        <v>320</v>
      </c>
      <c r="D130" s="1">
        <v>24</v>
      </c>
      <c r="E130" s="1">
        <v>40</v>
      </c>
      <c r="F130">
        <v>-0.8</v>
      </c>
      <c r="G130">
        <f t="shared" si="26"/>
        <v>30.983866769659336</v>
      </c>
      <c r="H130">
        <f t="shared" si="23"/>
        <v>-24.787093415727469</v>
      </c>
      <c r="J130">
        <f t="shared" si="24"/>
        <v>-19.200000000000003</v>
      </c>
      <c r="L130">
        <f t="shared" si="25"/>
        <v>-32</v>
      </c>
    </row>
    <row r="131" spans="1:12" x14ac:dyDescent="0.3">
      <c r="A131" t="s">
        <v>16</v>
      </c>
      <c r="B131">
        <v>0</v>
      </c>
      <c r="C131">
        <v>5</v>
      </c>
      <c r="D131">
        <v>0</v>
      </c>
      <c r="E131">
        <v>0</v>
      </c>
      <c r="F131">
        <v>0</v>
      </c>
      <c r="H131">
        <f t="shared" si="23"/>
        <v>0</v>
      </c>
      <c r="J131">
        <f t="shared" si="24"/>
        <v>0</v>
      </c>
      <c r="L131">
        <f t="shared" si="25"/>
        <v>0</v>
      </c>
    </row>
    <row r="132" spans="1:12" x14ac:dyDescent="0.3">
      <c r="A132" t="s">
        <v>26</v>
      </c>
      <c r="B132" s="1">
        <v>150</v>
      </c>
      <c r="C132" s="1">
        <v>155</v>
      </c>
      <c r="D132" s="1">
        <v>10</v>
      </c>
      <c r="E132" s="1">
        <v>20</v>
      </c>
      <c r="F132">
        <v>-0.87</v>
      </c>
      <c r="G132">
        <f t="shared" ref="G132:G133" si="27">GEOMEAN(D132:E132)</f>
        <v>14.142135623730951</v>
      </c>
      <c r="H132">
        <f t="shared" si="23"/>
        <v>-12.303657992645928</v>
      </c>
      <c r="J132">
        <f t="shared" si="24"/>
        <v>-8.6999999999999993</v>
      </c>
      <c r="L132">
        <f t="shared" si="25"/>
        <v>-17.399999999999999</v>
      </c>
    </row>
    <row r="133" spans="1:12" x14ac:dyDescent="0.3">
      <c r="A133" t="s">
        <v>17</v>
      </c>
      <c r="B133" s="1">
        <v>90000</v>
      </c>
      <c r="C133" s="1">
        <v>180000</v>
      </c>
      <c r="D133" s="1">
        <v>84000</v>
      </c>
      <c r="E133" s="1">
        <v>102600</v>
      </c>
      <c r="F133">
        <v>-0.22</v>
      </c>
      <c r="G133">
        <f t="shared" si="27"/>
        <v>92835.338099238914</v>
      </c>
      <c r="H133">
        <f t="shared" si="23"/>
        <v>-20423.774381832562</v>
      </c>
      <c r="J133">
        <f t="shared" si="24"/>
        <v>-18480</v>
      </c>
      <c r="L133">
        <f t="shared" si="25"/>
        <v>-22572</v>
      </c>
    </row>
    <row r="134" spans="1:12" x14ac:dyDescent="0.3">
      <c r="A134" t="s">
        <v>21</v>
      </c>
      <c r="B134">
        <v>0</v>
      </c>
      <c r="C134">
        <v>5</v>
      </c>
      <c r="D134">
        <v>0</v>
      </c>
      <c r="E134">
        <v>0</v>
      </c>
      <c r="F134">
        <v>0</v>
      </c>
      <c r="H134">
        <f t="shared" si="23"/>
        <v>0</v>
      </c>
      <c r="J134">
        <f t="shared" si="24"/>
        <v>0</v>
      </c>
      <c r="L134">
        <f t="shared" si="25"/>
        <v>0</v>
      </c>
    </row>
    <row r="135" spans="1:12" x14ac:dyDescent="0.3">
      <c r="A135" t="s">
        <v>20</v>
      </c>
      <c r="B135" s="1">
        <v>2000</v>
      </c>
      <c r="C135" s="1">
        <v>7000</v>
      </c>
      <c r="D135" s="1">
        <v>2600</v>
      </c>
      <c r="E135" s="1">
        <v>5000</v>
      </c>
      <c r="F135">
        <v>-0.38</v>
      </c>
      <c r="G135">
        <f t="shared" ref="G135" si="28">GEOMEAN(D135:E135)</f>
        <v>3605.5512754639894</v>
      </c>
      <c r="H135">
        <f t="shared" si="23"/>
        <v>-1370.109484676316</v>
      </c>
      <c r="J135">
        <f t="shared" si="24"/>
        <v>-988</v>
      </c>
      <c r="L135">
        <f t="shared" si="25"/>
        <v>-1900</v>
      </c>
    </row>
    <row r="136" spans="1:12" x14ac:dyDescent="0.3">
      <c r="A136" t="s">
        <v>27</v>
      </c>
      <c r="B136">
        <v>100</v>
      </c>
      <c r="C136">
        <v>150</v>
      </c>
      <c r="D136" s="4">
        <v>0</v>
      </c>
      <c r="E136" s="4">
        <v>1</v>
      </c>
      <c r="F136">
        <v>0</v>
      </c>
      <c r="H136">
        <f t="shared" si="23"/>
        <v>0</v>
      </c>
      <c r="J136">
        <f t="shared" si="24"/>
        <v>0</v>
      </c>
      <c r="L136">
        <f t="shared" si="25"/>
        <v>0</v>
      </c>
    </row>
    <row r="138" spans="1:12" x14ac:dyDescent="0.3">
      <c r="A138" t="s">
        <v>46</v>
      </c>
      <c r="B138">
        <f>SUM(B122:B136)</f>
        <v>111245</v>
      </c>
      <c r="C138">
        <f>SUM(C122:C136)</f>
        <v>217660</v>
      </c>
      <c r="D138" s="2">
        <f>SUM(D122:D136)</f>
        <v>100255</v>
      </c>
      <c r="E138" s="2">
        <f>SUM(E122:E136)</f>
        <v>134888</v>
      </c>
    </row>
    <row r="140" spans="1:12" x14ac:dyDescent="0.3">
      <c r="A140" t="s">
        <v>47</v>
      </c>
      <c r="B140">
        <f>GEOMEAN(B138:C138)</f>
        <v>155607.15504114842</v>
      </c>
      <c r="D140" s="2">
        <f>GEOMEAN(D138:E138)</f>
        <v>116289.27912752749</v>
      </c>
      <c r="F140">
        <f>(D140-B140)/B140</f>
        <v>-0.25267395900415884</v>
      </c>
    </row>
    <row r="142" spans="1:12" x14ac:dyDescent="0.3">
      <c r="B142">
        <f>(D138-B138)/B138</f>
        <v>-9.8790956896939189E-2</v>
      </c>
      <c r="D142">
        <f>(E138-C138)/C138</f>
        <v>-0.38028117247082605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european population size</vt:lpstr>
      <vt:lpstr>eastern flyway</vt:lpstr>
      <vt:lpstr>western flyway</vt:lpstr>
    </vt:vector>
  </TitlesOfParts>
  <Company>MNHN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JIGUET</dc:creator>
  <cp:lastModifiedBy>Fred</cp:lastModifiedBy>
  <dcterms:created xsi:type="dcterms:W3CDTF">2014-11-23T14:25:30Z</dcterms:created>
  <dcterms:modified xsi:type="dcterms:W3CDTF">2016-12-14T13:06:31Z</dcterms:modified>
</cp:coreProperties>
</file>